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JanaKlimpke/Documents/AK/Kisgrutu 2026/"/>
    </mc:Choice>
  </mc:AlternateContent>
  <xr:revisionPtr revIDLastSave="0" documentId="8_{09539F7F-36C2-7B4D-8BAF-BCAEF8A5C38C}" xr6:coauthVersionLast="47" xr6:coauthVersionMax="47" xr10:uidLastSave="{00000000-0000-0000-0000-000000000000}"/>
  <bookViews>
    <workbookView xWindow="0" yWindow="660" windowWidth="27580" windowHeight="17120" tabRatio="1000" activeTab="7" xr2:uid="{D049ED0A-9D67-45D9-B3C6-857C9FAAEFBB}"/>
  </bookViews>
  <sheets>
    <sheet name="Erklärung" sheetId="6" r:id="rId1"/>
    <sheet name="Hauptmeldebogen_KiSGruTu" sheetId="12" r:id="rId2"/>
    <sheet name="Karimeldebogen" sheetId="3" r:id="rId3"/>
    <sheet name="Mannschaftsmeldebogen_KiSGruTu" sheetId="14" r:id="rId4"/>
    <sheet name="weitere Anmeldungen" sheetId="9" r:id="rId5"/>
    <sheet name="weitere Angaben" sheetId="16" r:id="rId6"/>
    <sheet name="T-Shirts" sheetId="8" r:id="rId7"/>
    <sheet name="Essen" sheetId="10" r:id="rId8"/>
    <sheet name="RAW" sheetId="2" state="hidden" r:id="rId9"/>
    <sheet name="Gesamt Verein" sheetId="5" state="hidden" r:id="rId10"/>
    <sheet name="Gesamt Teilnehmer KisGruTu" sheetId="15" state="hidden" r:id="rId11"/>
  </sheets>
  <definedNames>
    <definedName name="jahrgangausw">_xlfn.IFS(#REF!="SGW 1",RAW!#REF!,#REF!="SGW 2",RAW!#REF!)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5" l="1"/>
  <c r="BA7" i="5"/>
  <c r="AX7" i="5"/>
  <c r="AO3" i="5"/>
  <c r="AN3" i="5"/>
  <c r="AM3" i="5"/>
  <c r="AL3" i="5"/>
  <c r="AK3" i="5"/>
  <c r="AJ3" i="5"/>
  <c r="AI3" i="5"/>
  <c r="AH3" i="5"/>
  <c r="B3" i="16" l="1"/>
  <c r="AV18" i="5" l="1"/>
  <c r="AV19" i="5"/>
  <c r="AV20" i="5"/>
  <c r="AV21" i="5"/>
  <c r="AV22" i="5"/>
  <c r="AV23" i="5"/>
  <c r="AV24" i="5"/>
  <c r="AV25" i="5"/>
  <c r="AV26" i="5"/>
  <c r="AV27" i="5"/>
  <c r="AV28" i="5"/>
  <c r="AV29" i="5"/>
  <c r="AV30" i="5"/>
  <c r="AV17" i="5"/>
  <c r="AV16" i="5"/>
  <c r="AU18" i="5"/>
  <c r="AU19" i="5"/>
  <c r="AU20" i="5"/>
  <c r="AU21" i="5"/>
  <c r="AU22" i="5"/>
  <c r="AU23" i="5"/>
  <c r="AU24" i="5"/>
  <c r="AU25" i="5"/>
  <c r="AU26" i="5"/>
  <c r="AU27" i="5"/>
  <c r="AU28" i="5"/>
  <c r="AU29" i="5"/>
  <c r="AU30" i="5"/>
  <c r="AU17" i="5"/>
  <c r="AU16" i="5"/>
  <c r="AT18" i="5"/>
  <c r="AT19" i="5"/>
  <c r="AT20" i="5"/>
  <c r="AT21" i="5"/>
  <c r="AT22" i="5"/>
  <c r="AT23" i="5"/>
  <c r="AT24" i="5"/>
  <c r="AT25" i="5"/>
  <c r="AT26" i="5"/>
  <c r="AT27" i="5"/>
  <c r="AT28" i="5"/>
  <c r="AT29" i="5"/>
  <c r="AT30" i="5"/>
  <c r="AT17" i="5"/>
  <c r="AT16" i="5"/>
  <c r="AY5" i="5"/>
  <c r="AY6" i="5"/>
  <c r="BA5" i="5"/>
  <c r="BA6" i="5"/>
  <c r="AZ5" i="5"/>
  <c r="AZ6" i="5"/>
  <c r="AY4" i="5"/>
  <c r="AZ4" i="5"/>
  <c r="BA4" i="5"/>
  <c r="AX5" i="5"/>
  <c r="AX6" i="5"/>
  <c r="AX4" i="5"/>
  <c r="AY3" i="5"/>
  <c r="M9" i="10"/>
  <c r="M10" i="10"/>
  <c r="M8" i="10"/>
  <c r="K14" i="10"/>
  <c r="K16" i="10" s="1"/>
  <c r="K12" i="10"/>
  <c r="E3" i="3"/>
  <c r="E2" i="3"/>
  <c r="B5" i="6"/>
  <c r="B3" i="6"/>
  <c r="B2" i="6"/>
  <c r="B3" i="10"/>
  <c r="B3" i="8"/>
  <c r="B3" i="9"/>
  <c r="E11" i="10"/>
  <c r="D11" i="10"/>
  <c r="AZ7" i="5" s="1"/>
  <c r="C11" i="10"/>
  <c r="AY7" i="5" s="1"/>
  <c r="C17" i="8"/>
  <c r="V20" i="2"/>
  <c r="Z20" i="2"/>
  <c r="Q3" i="5"/>
  <c r="AG3" i="5"/>
  <c r="AQ12" i="5"/>
  <c r="AR12" i="5"/>
  <c r="N241" i="14"/>
  <c r="N242" i="14"/>
  <c r="N243" i="14"/>
  <c r="N244" i="14"/>
  <c r="N245" i="14"/>
  <c r="N246" i="14"/>
  <c r="N247" i="14"/>
  <c r="N248" i="14"/>
  <c r="N249" i="14"/>
  <c r="N250" i="14"/>
  <c r="N251" i="14"/>
  <c r="N252" i="14"/>
  <c r="N253" i="14"/>
  <c r="N254" i="14"/>
  <c r="N223" i="14"/>
  <c r="N224" i="14"/>
  <c r="N225" i="14"/>
  <c r="N226" i="14"/>
  <c r="N227" i="14"/>
  <c r="N228" i="14"/>
  <c r="N229" i="14"/>
  <c r="N230" i="14"/>
  <c r="N231" i="14"/>
  <c r="N232" i="14"/>
  <c r="N233" i="14"/>
  <c r="N234" i="14"/>
  <c r="N235" i="14"/>
  <c r="N236" i="14"/>
  <c r="N205" i="14"/>
  <c r="N206" i="14"/>
  <c r="N207" i="14"/>
  <c r="N208" i="14"/>
  <c r="N209" i="14"/>
  <c r="N210" i="14"/>
  <c r="N211" i="14"/>
  <c r="N212" i="14"/>
  <c r="N213" i="14"/>
  <c r="N214" i="14"/>
  <c r="N215" i="14"/>
  <c r="N216" i="14"/>
  <c r="N217" i="14"/>
  <c r="N218" i="14"/>
  <c r="N187" i="14"/>
  <c r="N188" i="14"/>
  <c r="N189" i="14"/>
  <c r="N190" i="14"/>
  <c r="N191" i="14"/>
  <c r="N192" i="14"/>
  <c r="N193" i="14"/>
  <c r="N194" i="14"/>
  <c r="N196" i="14"/>
  <c r="N197" i="14"/>
  <c r="N198" i="14"/>
  <c r="N199" i="14"/>
  <c r="N200" i="14"/>
  <c r="N169" i="14"/>
  <c r="N170" i="14"/>
  <c r="N171" i="14"/>
  <c r="N172" i="14"/>
  <c r="N173" i="14"/>
  <c r="N174" i="14"/>
  <c r="N175" i="14"/>
  <c r="N176" i="14"/>
  <c r="N177" i="14"/>
  <c r="N178" i="14"/>
  <c r="N179" i="14"/>
  <c r="N180" i="14"/>
  <c r="N181" i="14"/>
  <c r="N182" i="14"/>
  <c r="N151" i="14"/>
  <c r="N152" i="14"/>
  <c r="N153" i="14"/>
  <c r="N154" i="14"/>
  <c r="N155" i="14"/>
  <c r="N156" i="14"/>
  <c r="N157" i="14"/>
  <c r="N158" i="14"/>
  <c r="N159" i="14"/>
  <c r="N160" i="14"/>
  <c r="N161" i="14"/>
  <c r="N162" i="14"/>
  <c r="N163" i="14"/>
  <c r="N164" i="14"/>
  <c r="N133" i="14"/>
  <c r="N134" i="14"/>
  <c r="N135" i="14"/>
  <c r="N136" i="14"/>
  <c r="N137" i="14"/>
  <c r="N138" i="14"/>
  <c r="N139" i="14"/>
  <c r="N140" i="14"/>
  <c r="N141" i="14"/>
  <c r="N142" i="14"/>
  <c r="N143" i="14"/>
  <c r="N144" i="14"/>
  <c r="N145" i="14"/>
  <c r="N146" i="14"/>
  <c r="N115" i="14"/>
  <c r="N116" i="14"/>
  <c r="N117" i="14"/>
  <c r="N118" i="14"/>
  <c r="N119" i="14"/>
  <c r="N120" i="14"/>
  <c r="N121" i="14"/>
  <c r="N122" i="14"/>
  <c r="N123" i="14"/>
  <c r="N124" i="14"/>
  <c r="N125" i="14"/>
  <c r="N126" i="14"/>
  <c r="N127" i="14"/>
  <c r="N128" i="14"/>
  <c r="N97" i="14"/>
  <c r="N98" i="14"/>
  <c r="N99" i="14"/>
  <c r="N100" i="14"/>
  <c r="N101" i="14"/>
  <c r="N102" i="14"/>
  <c r="N103" i="14"/>
  <c r="N104" i="14"/>
  <c r="N105" i="14"/>
  <c r="N106" i="14"/>
  <c r="N107" i="14"/>
  <c r="N108" i="14"/>
  <c r="N109" i="14"/>
  <c r="N110" i="14"/>
  <c r="M11" i="10" l="1"/>
  <c r="N79" i="14"/>
  <c r="N80" i="14"/>
  <c r="N81" i="14"/>
  <c r="N82" i="14"/>
  <c r="N83" i="14"/>
  <c r="N84" i="14"/>
  <c r="N85" i="14"/>
  <c r="N86" i="14"/>
  <c r="N87" i="14"/>
  <c r="N89" i="14"/>
  <c r="N90" i="14"/>
  <c r="N91" i="14"/>
  <c r="N92" i="14"/>
  <c r="N61" i="14"/>
  <c r="N62" i="14"/>
  <c r="N63" i="14"/>
  <c r="N64" i="14"/>
  <c r="N65" i="14"/>
  <c r="N66" i="14"/>
  <c r="N67" i="14"/>
  <c r="N68" i="14"/>
  <c r="N69" i="14"/>
  <c r="N70" i="14"/>
  <c r="N71" i="14"/>
  <c r="N72" i="14"/>
  <c r="N73" i="14"/>
  <c r="N74" i="14"/>
  <c r="N43" i="14"/>
  <c r="N44" i="14"/>
  <c r="N45" i="14"/>
  <c r="N46" i="14"/>
  <c r="N47" i="14"/>
  <c r="N48" i="14"/>
  <c r="N49" i="14"/>
  <c r="N50" i="14"/>
  <c r="N51" i="14"/>
  <c r="N52" i="14"/>
  <c r="N53" i="14"/>
  <c r="N54" i="14"/>
  <c r="N55" i="14"/>
  <c r="N56" i="14"/>
  <c r="N27" i="14"/>
  <c r="N28" i="14"/>
  <c r="N29" i="14"/>
  <c r="N30" i="14"/>
  <c r="N31" i="14"/>
  <c r="N32" i="14"/>
  <c r="N33" i="14"/>
  <c r="N34" i="14"/>
  <c r="N35" i="14"/>
  <c r="N36" i="14"/>
  <c r="N37" i="14"/>
  <c r="N38" i="14"/>
  <c r="N39" i="14"/>
  <c r="AH24" i="2"/>
  <c r="AH21" i="2"/>
  <c r="AH22" i="2"/>
  <c r="AH23" i="2"/>
  <c r="AH11" i="2"/>
  <c r="AH9" i="2"/>
  <c r="AH10" i="2"/>
  <c r="C16" i="12"/>
  <c r="H20" i="15"/>
  <c r="I13" i="8"/>
  <c r="O3" i="5"/>
  <c r="AT4" i="5"/>
  <c r="AT5" i="5"/>
  <c r="AT6" i="5"/>
  <c r="AT7" i="5"/>
  <c r="AT8" i="5"/>
  <c r="AT9" i="5"/>
  <c r="AT10" i="5"/>
  <c r="AT11" i="5"/>
  <c r="AT12" i="5"/>
  <c r="AT3" i="5"/>
  <c r="AU4" i="5"/>
  <c r="AV4" i="5"/>
  <c r="AU5" i="5"/>
  <c r="AV5" i="5"/>
  <c r="AU6" i="5"/>
  <c r="AV6" i="5"/>
  <c r="AU7" i="5"/>
  <c r="AV7" i="5"/>
  <c r="AU8" i="5"/>
  <c r="AV8" i="5"/>
  <c r="AU9" i="5"/>
  <c r="AV9" i="5"/>
  <c r="AU10" i="5"/>
  <c r="AV10" i="5"/>
  <c r="AU11" i="5"/>
  <c r="AV11" i="5"/>
  <c r="AU12" i="5"/>
  <c r="AV12" i="5"/>
  <c r="AU3" i="5"/>
  <c r="AV3" i="5"/>
  <c r="AR3" i="5"/>
  <c r="AR5" i="5"/>
  <c r="AR6" i="5"/>
  <c r="AR7" i="5"/>
  <c r="AR8" i="5"/>
  <c r="AR9" i="5"/>
  <c r="AR10" i="5"/>
  <c r="AR11" i="5"/>
  <c r="AR4" i="5"/>
  <c r="AQ5" i="5"/>
  <c r="AQ6" i="5"/>
  <c r="AQ7" i="5"/>
  <c r="AQ8" i="5"/>
  <c r="AQ9" i="5"/>
  <c r="AQ10" i="5"/>
  <c r="AQ11" i="5"/>
  <c r="AQ4" i="5"/>
  <c r="I15" i="8"/>
  <c r="U3" i="5"/>
  <c r="T3" i="5"/>
  <c r="S3" i="5"/>
  <c r="N3" i="2"/>
  <c r="N4" i="2"/>
  <c r="N5" i="2"/>
  <c r="N6" i="2"/>
  <c r="N7" i="2"/>
  <c r="N8" i="2"/>
  <c r="N16" i="2"/>
  <c r="N17" i="2"/>
  <c r="N18" i="2"/>
  <c r="N19" i="2"/>
  <c r="N20" i="2"/>
  <c r="N21" i="2"/>
  <c r="AA4" i="5"/>
  <c r="AA5" i="5"/>
  <c r="AA6" i="5"/>
  <c r="AA7" i="5"/>
  <c r="AA8" i="5"/>
  <c r="AA9" i="5"/>
  <c r="AA10" i="5"/>
  <c r="AA11" i="5"/>
  <c r="AA12" i="5"/>
  <c r="AA13" i="5"/>
  <c r="AA14" i="5"/>
  <c r="AA15" i="5"/>
  <c r="AA3" i="5"/>
  <c r="AE3" i="5"/>
  <c r="AD3" i="5"/>
  <c r="F3" i="5"/>
  <c r="E196" i="15"/>
  <c r="D196" i="15" s="1"/>
  <c r="F196" i="15"/>
  <c r="G196" i="15"/>
  <c r="H196" i="15"/>
  <c r="E197" i="15"/>
  <c r="C197" i="15" s="1"/>
  <c r="F197" i="15"/>
  <c r="G197" i="15"/>
  <c r="H197" i="15"/>
  <c r="B3" i="14"/>
  <c r="E198" i="15"/>
  <c r="D198" i="15" s="1"/>
  <c r="F198" i="15"/>
  <c r="G198" i="15"/>
  <c r="H198" i="15"/>
  <c r="E199" i="15"/>
  <c r="B199" i="15" s="1"/>
  <c r="F199" i="15"/>
  <c r="G199" i="15"/>
  <c r="H199" i="15"/>
  <c r="E200" i="15"/>
  <c r="B200" i="15" s="1"/>
  <c r="F200" i="15"/>
  <c r="G200" i="15"/>
  <c r="H200" i="15"/>
  <c r="E201" i="15"/>
  <c r="B201" i="15" s="1"/>
  <c r="F201" i="15"/>
  <c r="G201" i="15"/>
  <c r="H201" i="15"/>
  <c r="E202" i="15"/>
  <c r="C202" i="15" s="1"/>
  <c r="F202" i="15"/>
  <c r="G202" i="15"/>
  <c r="H202" i="15"/>
  <c r="E203" i="15"/>
  <c r="D203" i="15" s="1"/>
  <c r="F203" i="15"/>
  <c r="G203" i="15"/>
  <c r="H203" i="15"/>
  <c r="E204" i="15"/>
  <c r="B204" i="15" s="1"/>
  <c r="F204" i="15"/>
  <c r="G204" i="15"/>
  <c r="H204" i="15"/>
  <c r="E205" i="15"/>
  <c r="C205" i="15" s="1"/>
  <c r="F205" i="15"/>
  <c r="G205" i="15"/>
  <c r="H205" i="15"/>
  <c r="E206" i="15"/>
  <c r="B206" i="15" s="1"/>
  <c r="F206" i="15"/>
  <c r="G206" i="15"/>
  <c r="H206" i="15"/>
  <c r="E207" i="15"/>
  <c r="B207" i="15" s="1"/>
  <c r="F207" i="15"/>
  <c r="G207" i="15"/>
  <c r="H207" i="15"/>
  <c r="E208" i="15"/>
  <c r="B208" i="15" s="1"/>
  <c r="F208" i="15"/>
  <c r="G208" i="15"/>
  <c r="H208" i="15"/>
  <c r="E209" i="15"/>
  <c r="B209" i="15" s="1"/>
  <c r="F209" i="15"/>
  <c r="G209" i="15"/>
  <c r="H209" i="15"/>
  <c r="E210" i="15"/>
  <c r="C210" i="15" s="1"/>
  <c r="F210" i="15"/>
  <c r="G210" i="15"/>
  <c r="H210" i="15"/>
  <c r="H195" i="15"/>
  <c r="G195" i="15"/>
  <c r="F195" i="15"/>
  <c r="E195" i="15"/>
  <c r="D195" i="15" s="1"/>
  <c r="E180" i="15"/>
  <c r="B180" i="15" s="1"/>
  <c r="F180" i="15"/>
  <c r="G180" i="15"/>
  <c r="H180" i="15"/>
  <c r="E181" i="15"/>
  <c r="B181" i="15" s="1"/>
  <c r="F181" i="15"/>
  <c r="G181" i="15"/>
  <c r="H181" i="15"/>
  <c r="E182" i="15"/>
  <c r="B182" i="15" s="1"/>
  <c r="F182" i="15"/>
  <c r="G182" i="15"/>
  <c r="H182" i="15"/>
  <c r="E183" i="15"/>
  <c r="C183" i="15" s="1"/>
  <c r="F183" i="15"/>
  <c r="G183" i="15"/>
  <c r="H183" i="15"/>
  <c r="E184" i="15"/>
  <c r="D184" i="15" s="1"/>
  <c r="F184" i="15"/>
  <c r="G184" i="15"/>
  <c r="H184" i="15"/>
  <c r="E185" i="15"/>
  <c r="B185" i="15" s="1"/>
  <c r="F185" i="15"/>
  <c r="G185" i="15"/>
  <c r="H185" i="15"/>
  <c r="E186" i="15"/>
  <c r="C186" i="15" s="1"/>
  <c r="F186" i="15"/>
  <c r="G186" i="15"/>
  <c r="H186" i="15"/>
  <c r="E187" i="15"/>
  <c r="B187" i="15" s="1"/>
  <c r="F187" i="15"/>
  <c r="G187" i="15"/>
  <c r="H187" i="15"/>
  <c r="E188" i="15"/>
  <c r="B188" i="15" s="1"/>
  <c r="F188" i="15"/>
  <c r="G188" i="15"/>
  <c r="H188" i="15"/>
  <c r="E189" i="15"/>
  <c r="B189" i="15" s="1"/>
  <c r="F189" i="15"/>
  <c r="G189" i="15"/>
  <c r="H189" i="15"/>
  <c r="E190" i="15"/>
  <c r="B190" i="15" s="1"/>
  <c r="F190" i="15"/>
  <c r="G190" i="15"/>
  <c r="H190" i="15"/>
  <c r="E191" i="15"/>
  <c r="C191" i="15" s="1"/>
  <c r="F191" i="15"/>
  <c r="G191" i="15"/>
  <c r="H191" i="15"/>
  <c r="E192" i="15"/>
  <c r="C192" i="15" s="1"/>
  <c r="F192" i="15"/>
  <c r="G192" i="15"/>
  <c r="H192" i="15"/>
  <c r="E193" i="15"/>
  <c r="B193" i="15" s="1"/>
  <c r="F193" i="15"/>
  <c r="G193" i="15"/>
  <c r="H193" i="15"/>
  <c r="E194" i="15"/>
  <c r="C194" i="15" s="1"/>
  <c r="F194" i="15"/>
  <c r="G194" i="15"/>
  <c r="H194" i="15"/>
  <c r="H179" i="15"/>
  <c r="G179" i="15"/>
  <c r="F179" i="15"/>
  <c r="E179" i="15"/>
  <c r="D179" i="15" s="1"/>
  <c r="E164" i="15"/>
  <c r="B164" i="15" s="1"/>
  <c r="F164" i="15"/>
  <c r="G164" i="15"/>
  <c r="H164" i="15"/>
  <c r="E165" i="15"/>
  <c r="B165" i="15" s="1"/>
  <c r="F165" i="15"/>
  <c r="G165" i="15"/>
  <c r="H165" i="15"/>
  <c r="E166" i="15"/>
  <c r="D166" i="15" s="1"/>
  <c r="F166" i="15"/>
  <c r="G166" i="15"/>
  <c r="H166" i="15"/>
  <c r="E167" i="15"/>
  <c r="B167" i="15" s="1"/>
  <c r="F167" i="15"/>
  <c r="G167" i="15"/>
  <c r="H167" i="15"/>
  <c r="E168" i="15"/>
  <c r="D168" i="15" s="1"/>
  <c r="F168" i="15"/>
  <c r="G168" i="15"/>
  <c r="H168" i="15"/>
  <c r="E169" i="15"/>
  <c r="B169" i="15" s="1"/>
  <c r="F169" i="15"/>
  <c r="G169" i="15"/>
  <c r="H169" i="15"/>
  <c r="E170" i="15"/>
  <c r="B170" i="15" s="1"/>
  <c r="F170" i="15"/>
  <c r="G170" i="15"/>
  <c r="H170" i="15"/>
  <c r="E171" i="15"/>
  <c r="B171" i="15" s="1"/>
  <c r="F171" i="15"/>
  <c r="G171" i="15"/>
  <c r="H171" i="15"/>
  <c r="E172" i="15"/>
  <c r="B172" i="15" s="1"/>
  <c r="F172" i="15"/>
  <c r="G172" i="15"/>
  <c r="H172" i="15"/>
  <c r="E173" i="15"/>
  <c r="B173" i="15" s="1"/>
  <c r="F173" i="15"/>
  <c r="G173" i="15"/>
  <c r="H173" i="15"/>
  <c r="E174" i="15"/>
  <c r="B174" i="15" s="1"/>
  <c r="F174" i="15"/>
  <c r="G174" i="15"/>
  <c r="H174" i="15"/>
  <c r="E175" i="15"/>
  <c r="B175" i="15" s="1"/>
  <c r="F175" i="15"/>
  <c r="G175" i="15"/>
  <c r="H175" i="15"/>
  <c r="E176" i="15"/>
  <c r="D176" i="15" s="1"/>
  <c r="F176" i="15"/>
  <c r="G176" i="15"/>
  <c r="H176" i="15"/>
  <c r="E177" i="15"/>
  <c r="B177" i="15" s="1"/>
  <c r="F177" i="15"/>
  <c r="G177" i="15"/>
  <c r="H177" i="15"/>
  <c r="E178" i="15"/>
  <c r="D178" i="15" s="1"/>
  <c r="F178" i="15"/>
  <c r="G178" i="15"/>
  <c r="H178" i="15"/>
  <c r="H163" i="15"/>
  <c r="G163" i="15"/>
  <c r="F163" i="15"/>
  <c r="E163" i="15"/>
  <c r="D163" i="15" s="1"/>
  <c r="E148" i="15"/>
  <c r="B148" i="15" s="1"/>
  <c r="F148" i="15"/>
  <c r="G148" i="15"/>
  <c r="H148" i="15"/>
  <c r="E149" i="15"/>
  <c r="C149" i="15" s="1"/>
  <c r="F149" i="15"/>
  <c r="G149" i="15"/>
  <c r="H149" i="15"/>
  <c r="E150" i="15"/>
  <c r="B150" i="15" s="1"/>
  <c r="F150" i="15"/>
  <c r="G150" i="15"/>
  <c r="H150" i="15"/>
  <c r="E151" i="15"/>
  <c r="B151" i="15" s="1"/>
  <c r="F151" i="15"/>
  <c r="G151" i="15"/>
  <c r="H151" i="15"/>
  <c r="E152" i="15"/>
  <c r="C152" i="15" s="1"/>
  <c r="F152" i="15"/>
  <c r="G152" i="15"/>
  <c r="H152" i="15"/>
  <c r="E153" i="15"/>
  <c r="B153" i="15" s="1"/>
  <c r="F153" i="15"/>
  <c r="G153" i="15"/>
  <c r="H153" i="15"/>
  <c r="E154" i="15"/>
  <c r="B154" i="15" s="1"/>
  <c r="F154" i="15"/>
  <c r="G154" i="15"/>
  <c r="H154" i="15"/>
  <c r="E155" i="15"/>
  <c r="B155" i="15" s="1"/>
  <c r="F155" i="15"/>
  <c r="G155" i="15"/>
  <c r="H155" i="15"/>
  <c r="E156" i="15"/>
  <c r="B156" i="15" s="1"/>
  <c r="F156" i="15"/>
  <c r="G156" i="15"/>
  <c r="H156" i="15"/>
  <c r="E157" i="15"/>
  <c r="C157" i="15" s="1"/>
  <c r="F157" i="15"/>
  <c r="G157" i="15"/>
  <c r="H157" i="15"/>
  <c r="E158" i="15"/>
  <c r="B158" i="15" s="1"/>
  <c r="F158" i="15"/>
  <c r="G158" i="15"/>
  <c r="H158" i="15"/>
  <c r="E159" i="15"/>
  <c r="B159" i="15" s="1"/>
  <c r="F159" i="15"/>
  <c r="G159" i="15"/>
  <c r="H159" i="15"/>
  <c r="E160" i="15"/>
  <c r="C160" i="15" s="1"/>
  <c r="F160" i="15"/>
  <c r="G160" i="15"/>
  <c r="H160" i="15"/>
  <c r="E161" i="15"/>
  <c r="B161" i="15" s="1"/>
  <c r="F161" i="15"/>
  <c r="G161" i="15"/>
  <c r="H161" i="15"/>
  <c r="E162" i="15"/>
  <c r="D162" i="15" s="1"/>
  <c r="F162" i="15"/>
  <c r="G162" i="15"/>
  <c r="H162" i="15"/>
  <c r="H147" i="15"/>
  <c r="G147" i="15"/>
  <c r="F147" i="15"/>
  <c r="E147" i="15"/>
  <c r="E132" i="15"/>
  <c r="B132" i="15" s="1"/>
  <c r="F132" i="15"/>
  <c r="G132" i="15"/>
  <c r="H132" i="15"/>
  <c r="E133" i="15"/>
  <c r="C133" i="15" s="1"/>
  <c r="F133" i="15"/>
  <c r="G133" i="15"/>
  <c r="H133" i="15"/>
  <c r="E134" i="15"/>
  <c r="B134" i="15" s="1"/>
  <c r="F134" i="15"/>
  <c r="G134" i="15"/>
  <c r="H134" i="15"/>
  <c r="E135" i="15"/>
  <c r="B135" i="15" s="1"/>
  <c r="F135" i="15"/>
  <c r="G135" i="15"/>
  <c r="H135" i="15"/>
  <c r="E136" i="15"/>
  <c r="B136" i="15" s="1"/>
  <c r="F136" i="15"/>
  <c r="G136" i="15"/>
  <c r="H136" i="15"/>
  <c r="E137" i="15"/>
  <c r="B137" i="15" s="1"/>
  <c r="F137" i="15"/>
  <c r="G137" i="15"/>
  <c r="H137" i="15"/>
  <c r="E138" i="15"/>
  <c r="C138" i="15" s="1"/>
  <c r="F138" i="15"/>
  <c r="G138" i="15"/>
  <c r="H138" i="15"/>
  <c r="E139" i="15"/>
  <c r="B139" i="15" s="1"/>
  <c r="F139" i="15"/>
  <c r="G139" i="15"/>
  <c r="H139" i="15"/>
  <c r="E140" i="15"/>
  <c r="B140" i="15" s="1"/>
  <c r="F140" i="15"/>
  <c r="G140" i="15"/>
  <c r="H140" i="15"/>
  <c r="E141" i="15"/>
  <c r="C141" i="15" s="1"/>
  <c r="F141" i="15"/>
  <c r="G141" i="15"/>
  <c r="H141" i="15"/>
  <c r="E142" i="15"/>
  <c r="B142" i="15" s="1"/>
  <c r="F142" i="15"/>
  <c r="G142" i="15"/>
  <c r="H142" i="15"/>
  <c r="E143" i="15"/>
  <c r="D143" i="15" s="1"/>
  <c r="F143" i="15"/>
  <c r="G143" i="15"/>
  <c r="H143" i="15"/>
  <c r="E144" i="15"/>
  <c r="B144" i="15" s="1"/>
  <c r="F144" i="15"/>
  <c r="G144" i="15"/>
  <c r="H144" i="15"/>
  <c r="E145" i="15"/>
  <c r="B145" i="15" s="1"/>
  <c r="F145" i="15"/>
  <c r="G145" i="15"/>
  <c r="H145" i="15"/>
  <c r="E146" i="15"/>
  <c r="C146" i="15" s="1"/>
  <c r="F146" i="15"/>
  <c r="G146" i="15"/>
  <c r="H146" i="15"/>
  <c r="H131" i="15"/>
  <c r="G131" i="15"/>
  <c r="F131" i="15"/>
  <c r="E131" i="15"/>
  <c r="E116" i="15"/>
  <c r="B116" i="15" s="1"/>
  <c r="F116" i="15"/>
  <c r="G116" i="15"/>
  <c r="H116" i="15"/>
  <c r="E117" i="15"/>
  <c r="B117" i="15" s="1"/>
  <c r="F117" i="15"/>
  <c r="G117" i="15"/>
  <c r="H117" i="15"/>
  <c r="E118" i="15"/>
  <c r="B118" i="15" s="1"/>
  <c r="F118" i="15"/>
  <c r="G118" i="15"/>
  <c r="H118" i="15"/>
  <c r="E119" i="15"/>
  <c r="B119" i="15" s="1"/>
  <c r="F119" i="15"/>
  <c r="G119" i="15"/>
  <c r="H119" i="15"/>
  <c r="E120" i="15"/>
  <c r="B120" i="15" s="1"/>
  <c r="F120" i="15"/>
  <c r="G120" i="15"/>
  <c r="H120" i="15"/>
  <c r="E121" i="15"/>
  <c r="B121" i="15" s="1"/>
  <c r="F121" i="15"/>
  <c r="G121" i="15"/>
  <c r="H121" i="15"/>
  <c r="E122" i="15"/>
  <c r="C122" i="15" s="1"/>
  <c r="F122" i="15"/>
  <c r="G122" i="15"/>
  <c r="H122" i="15"/>
  <c r="E123" i="15"/>
  <c r="B123" i="15" s="1"/>
  <c r="F123" i="15"/>
  <c r="G123" i="15"/>
  <c r="H123" i="15"/>
  <c r="E124" i="15"/>
  <c r="B124" i="15" s="1"/>
  <c r="F124" i="15"/>
  <c r="G124" i="15"/>
  <c r="H124" i="15"/>
  <c r="E125" i="15"/>
  <c r="B125" i="15" s="1"/>
  <c r="F125" i="15"/>
  <c r="G125" i="15"/>
  <c r="H125" i="15"/>
  <c r="E126" i="15"/>
  <c r="B126" i="15" s="1"/>
  <c r="F126" i="15"/>
  <c r="G126" i="15"/>
  <c r="H126" i="15"/>
  <c r="E127" i="15"/>
  <c r="B127" i="15" s="1"/>
  <c r="F127" i="15"/>
  <c r="G127" i="15"/>
  <c r="H127" i="15"/>
  <c r="E128" i="15"/>
  <c r="B128" i="15" s="1"/>
  <c r="F128" i="15"/>
  <c r="G128" i="15"/>
  <c r="H128" i="15"/>
  <c r="E129" i="15"/>
  <c r="B129" i="15" s="1"/>
  <c r="F129" i="15"/>
  <c r="G129" i="15"/>
  <c r="H129" i="15"/>
  <c r="E130" i="15"/>
  <c r="C130" i="15" s="1"/>
  <c r="F130" i="15"/>
  <c r="G130" i="15"/>
  <c r="H130" i="15"/>
  <c r="H115" i="15"/>
  <c r="G115" i="15"/>
  <c r="F115" i="15"/>
  <c r="E115" i="15"/>
  <c r="D115" i="15" s="1"/>
  <c r="E100" i="15"/>
  <c r="D100" i="15" s="1"/>
  <c r="F100" i="15"/>
  <c r="G100" i="15"/>
  <c r="H100" i="15"/>
  <c r="E101" i="15"/>
  <c r="B101" i="15" s="1"/>
  <c r="F101" i="15"/>
  <c r="G101" i="15"/>
  <c r="H101" i="15"/>
  <c r="E102" i="15"/>
  <c r="B102" i="15" s="1"/>
  <c r="F102" i="15"/>
  <c r="G102" i="15"/>
  <c r="H102" i="15"/>
  <c r="E103" i="15"/>
  <c r="B103" i="15" s="1"/>
  <c r="F103" i="15"/>
  <c r="G103" i="15"/>
  <c r="H103" i="15"/>
  <c r="E104" i="15"/>
  <c r="B104" i="15" s="1"/>
  <c r="F104" i="15"/>
  <c r="G104" i="15"/>
  <c r="H104" i="15"/>
  <c r="E105" i="15"/>
  <c r="B105" i="15" s="1"/>
  <c r="F105" i="15"/>
  <c r="G105" i="15"/>
  <c r="H105" i="15"/>
  <c r="E106" i="15"/>
  <c r="D106" i="15" s="1"/>
  <c r="F106" i="15"/>
  <c r="G106" i="15"/>
  <c r="H106" i="15"/>
  <c r="E107" i="15"/>
  <c r="B107" i="15" s="1"/>
  <c r="F107" i="15"/>
  <c r="G107" i="15"/>
  <c r="H107" i="15"/>
  <c r="E108" i="15"/>
  <c r="D108" i="15" s="1"/>
  <c r="F108" i="15"/>
  <c r="G108" i="15"/>
  <c r="H108" i="15"/>
  <c r="E109" i="15"/>
  <c r="B109" i="15" s="1"/>
  <c r="F109" i="15"/>
  <c r="G109" i="15"/>
  <c r="H109" i="15"/>
  <c r="E110" i="15"/>
  <c r="B110" i="15" s="1"/>
  <c r="F110" i="15"/>
  <c r="G110" i="15"/>
  <c r="H110" i="15"/>
  <c r="E111" i="15"/>
  <c r="B111" i="15" s="1"/>
  <c r="F111" i="15"/>
  <c r="G111" i="15"/>
  <c r="H111" i="15"/>
  <c r="E112" i="15"/>
  <c r="B112" i="15" s="1"/>
  <c r="F112" i="15"/>
  <c r="G112" i="15"/>
  <c r="H112" i="15"/>
  <c r="E113" i="15"/>
  <c r="B113" i="15" s="1"/>
  <c r="F113" i="15"/>
  <c r="G113" i="15"/>
  <c r="H113" i="15"/>
  <c r="E114" i="15"/>
  <c r="D114" i="15" s="1"/>
  <c r="F114" i="15"/>
  <c r="G114" i="15"/>
  <c r="H114" i="15"/>
  <c r="H99" i="15"/>
  <c r="G99" i="15"/>
  <c r="F99" i="15"/>
  <c r="E99" i="15"/>
  <c r="D99" i="15" s="1"/>
  <c r="D142" i="15"/>
  <c r="E84" i="15"/>
  <c r="B84" i="15" s="1"/>
  <c r="F84" i="15"/>
  <c r="G84" i="15"/>
  <c r="H84" i="15"/>
  <c r="E85" i="15"/>
  <c r="C85" i="15" s="1"/>
  <c r="F85" i="15"/>
  <c r="G85" i="15"/>
  <c r="H85" i="15"/>
  <c r="E86" i="15"/>
  <c r="C86" i="15" s="1"/>
  <c r="F86" i="15"/>
  <c r="G86" i="15"/>
  <c r="H86" i="15"/>
  <c r="E87" i="15"/>
  <c r="D87" i="15" s="1"/>
  <c r="F87" i="15"/>
  <c r="G87" i="15"/>
  <c r="H87" i="15"/>
  <c r="E88" i="15"/>
  <c r="C88" i="15" s="1"/>
  <c r="F88" i="15"/>
  <c r="G88" i="15"/>
  <c r="H88" i="15"/>
  <c r="E89" i="15"/>
  <c r="C89" i="15" s="1"/>
  <c r="F89" i="15"/>
  <c r="G89" i="15"/>
  <c r="H89" i="15"/>
  <c r="E90" i="15"/>
  <c r="B90" i="15" s="1"/>
  <c r="F90" i="15"/>
  <c r="G90" i="15"/>
  <c r="H90" i="15"/>
  <c r="E91" i="15"/>
  <c r="C91" i="15" s="1"/>
  <c r="F91" i="15"/>
  <c r="G91" i="15"/>
  <c r="H91" i="15"/>
  <c r="E92" i="15"/>
  <c r="C92" i="15" s="1"/>
  <c r="F92" i="15"/>
  <c r="G92" i="15"/>
  <c r="H92" i="15"/>
  <c r="E93" i="15"/>
  <c r="C93" i="15" s="1"/>
  <c r="F93" i="15"/>
  <c r="G93" i="15"/>
  <c r="H93" i="15"/>
  <c r="E94" i="15"/>
  <c r="D94" i="15" s="1"/>
  <c r="F94" i="15"/>
  <c r="G94" i="15"/>
  <c r="H94" i="15"/>
  <c r="E95" i="15"/>
  <c r="D95" i="15" s="1"/>
  <c r="F95" i="15"/>
  <c r="G95" i="15"/>
  <c r="H95" i="15"/>
  <c r="E96" i="15"/>
  <c r="C96" i="15" s="1"/>
  <c r="F96" i="15"/>
  <c r="G96" i="15"/>
  <c r="H96" i="15"/>
  <c r="E97" i="15"/>
  <c r="B97" i="15" s="1"/>
  <c r="F97" i="15"/>
  <c r="G97" i="15"/>
  <c r="H97" i="15"/>
  <c r="E98" i="15"/>
  <c r="F98" i="15"/>
  <c r="G98" i="15"/>
  <c r="H98" i="15"/>
  <c r="H83" i="15"/>
  <c r="G83" i="15"/>
  <c r="F83" i="15"/>
  <c r="E83" i="15"/>
  <c r="D83" i="15" s="1"/>
  <c r="E68" i="15"/>
  <c r="D68" i="15" s="1"/>
  <c r="F68" i="15"/>
  <c r="G68" i="15"/>
  <c r="H68" i="15"/>
  <c r="E69" i="15"/>
  <c r="D69" i="15" s="1"/>
  <c r="F69" i="15"/>
  <c r="G69" i="15"/>
  <c r="H69" i="15"/>
  <c r="E70" i="15"/>
  <c r="D70" i="15" s="1"/>
  <c r="F70" i="15"/>
  <c r="G70" i="15"/>
  <c r="H70" i="15"/>
  <c r="E71" i="15"/>
  <c r="D71" i="15" s="1"/>
  <c r="F71" i="15"/>
  <c r="G71" i="15"/>
  <c r="H71" i="15"/>
  <c r="E72" i="15"/>
  <c r="B72" i="15" s="1"/>
  <c r="F72" i="15"/>
  <c r="G72" i="15"/>
  <c r="H72" i="15"/>
  <c r="E73" i="15"/>
  <c r="C73" i="15" s="1"/>
  <c r="F73" i="15"/>
  <c r="G73" i="15"/>
  <c r="H73" i="15"/>
  <c r="E74" i="15"/>
  <c r="B74" i="15" s="1"/>
  <c r="F74" i="15"/>
  <c r="G74" i="15"/>
  <c r="H74" i="15"/>
  <c r="E75" i="15"/>
  <c r="B75" i="15" s="1"/>
  <c r="F75" i="15"/>
  <c r="G75" i="15"/>
  <c r="H75" i="15"/>
  <c r="E76" i="15"/>
  <c r="D76" i="15" s="1"/>
  <c r="F76" i="15"/>
  <c r="G76" i="15"/>
  <c r="H76" i="15"/>
  <c r="E77" i="15"/>
  <c r="B77" i="15" s="1"/>
  <c r="F77" i="15"/>
  <c r="G77" i="15"/>
  <c r="H77" i="15"/>
  <c r="E78" i="15"/>
  <c r="B78" i="15" s="1"/>
  <c r="F78" i="15"/>
  <c r="G78" i="15"/>
  <c r="H78" i="15"/>
  <c r="E79" i="15"/>
  <c r="C79" i="15" s="1"/>
  <c r="F79" i="15"/>
  <c r="G79" i="15"/>
  <c r="H79" i="15"/>
  <c r="E80" i="15"/>
  <c r="C80" i="15" s="1"/>
  <c r="F80" i="15"/>
  <c r="G80" i="15"/>
  <c r="H80" i="15"/>
  <c r="E81" i="15"/>
  <c r="B81" i="15" s="1"/>
  <c r="F81" i="15"/>
  <c r="G81" i="15"/>
  <c r="H81" i="15"/>
  <c r="E82" i="15"/>
  <c r="C82" i="15" s="1"/>
  <c r="F82" i="15"/>
  <c r="G82" i="15"/>
  <c r="H82" i="15"/>
  <c r="H67" i="15"/>
  <c r="G67" i="15"/>
  <c r="F67" i="15"/>
  <c r="E67" i="15"/>
  <c r="D67" i="15" s="1"/>
  <c r="E52" i="15"/>
  <c r="C52" i="15" s="1"/>
  <c r="F52" i="15"/>
  <c r="G52" i="15"/>
  <c r="H52" i="15"/>
  <c r="E53" i="15"/>
  <c r="B53" i="15" s="1"/>
  <c r="F53" i="15"/>
  <c r="G53" i="15"/>
  <c r="H53" i="15"/>
  <c r="E54" i="15"/>
  <c r="B54" i="15" s="1"/>
  <c r="F54" i="15"/>
  <c r="G54" i="15"/>
  <c r="H54" i="15"/>
  <c r="E55" i="15"/>
  <c r="D55" i="15" s="1"/>
  <c r="F55" i="15"/>
  <c r="G55" i="15"/>
  <c r="H55" i="15"/>
  <c r="E56" i="15"/>
  <c r="B56" i="15" s="1"/>
  <c r="F56" i="15"/>
  <c r="G56" i="15"/>
  <c r="H56" i="15"/>
  <c r="E57" i="15"/>
  <c r="C57" i="15" s="1"/>
  <c r="F57" i="15"/>
  <c r="G57" i="15"/>
  <c r="H57" i="15"/>
  <c r="E58" i="15"/>
  <c r="D58" i="15" s="1"/>
  <c r="F58" i="15"/>
  <c r="G58" i="15"/>
  <c r="H58" i="15"/>
  <c r="E59" i="15"/>
  <c r="B59" i="15" s="1"/>
  <c r="F59" i="15"/>
  <c r="G59" i="15"/>
  <c r="H59" i="15"/>
  <c r="E60" i="15"/>
  <c r="C60" i="15" s="1"/>
  <c r="F60" i="15"/>
  <c r="G60" i="15"/>
  <c r="H60" i="15"/>
  <c r="E61" i="15"/>
  <c r="C61" i="15" s="1"/>
  <c r="F61" i="15"/>
  <c r="G61" i="15"/>
  <c r="H61" i="15"/>
  <c r="E62" i="15"/>
  <c r="B62" i="15" s="1"/>
  <c r="F62" i="15"/>
  <c r="G62" i="15"/>
  <c r="H62" i="15"/>
  <c r="E63" i="15"/>
  <c r="B63" i="15" s="1"/>
  <c r="F63" i="15"/>
  <c r="G63" i="15"/>
  <c r="H63" i="15"/>
  <c r="E64" i="15"/>
  <c r="B64" i="15" s="1"/>
  <c r="F64" i="15"/>
  <c r="G64" i="15"/>
  <c r="H64" i="15"/>
  <c r="E65" i="15"/>
  <c r="D65" i="15" s="1"/>
  <c r="F65" i="15"/>
  <c r="G65" i="15"/>
  <c r="H65" i="15"/>
  <c r="E66" i="15"/>
  <c r="C66" i="15" s="1"/>
  <c r="F66" i="15"/>
  <c r="G66" i="15"/>
  <c r="H66" i="15"/>
  <c r="H51" i="15"/>
  <c r="G51" i="15"/>
  <c r="F51" i="15"/>
  <c r="E51" i="15"/>
  <c r="D51" i="15" s="1"/>
  <c r="E36" i="15"/>
  <c r="B36" i="15" s="1"/>
  <c r="F36" i="15"/>
  <c r="G36" i="15"/>
  <c r="H36" i="15"/>
  <c r="E37" i="15"/>
  <c r="B37" i="15" s="1"/>
  <c r="F37" i="15"/>
  <c r="G37" i="15"/>
  <c r="H37" i="15"/>
  <c r="E38" i="15"/>
  <c r="C38" i="15" s="1"/>
  <c r="F38" i="15"/>
  <c r="G38" i="15"/>
  <c r="H38" i="15"/>
  <c r="E39" i="15"/>
  <c r="D39" i="15" s="1"/>
  <c r="F39" i="15"/>
  <c r="G39" i="15"/>
  <c r="H39" i="15"/>
  <c r="E40" i="15"/>
  <c r="B40" i="15" s="1"/>
  <c r="F40" i="15"/>
  <c r="G40" i="15"/>
  <c r="H40" i="15"/>
  <c r="E41" i="15"/>
  <c r="C41" i="15" s="1"/>
  <c r="F41" i="15"/>
  <c r="G41" i="15"/>
  <c r="H41" i="15"/>
  <c r="E42" i="15"/>
  <c r="B42" i="15" s="1"/>
  <c r="F42" i="15"/>
  <c r="G42" i="15"/>
  <c r="H42" i="15"/>
  <c r="E43" i="15"/>
  <c r="B43" i="15" s="1"/>
  <c r="F43" i="15"/>
  <c r="G43" i="15"/>
  <c r="H43" i="15"/>
  <c r="E44" i="15"/>
  <c r="B44" i="15" s="1"/>
  <c r="F44" i="15"/>
  <c r="G44" i="15"/>
  <c r="H44" i="15"/>
  <c r="E45" i="15"/>
  <c r="B45" i="15" s="1"/>
  <c r="F45" i="15"/>
  <c r="G45" i="15"/>
  <c r="H45" i="15"/>
  <c r="E46" i="15"/>
  <c r="C46" i="15" s="1"/>
  <c r="F46" i="15"/>
  <c r="G46" i="15"/>
  <c r="H46" i="15"/>
  <c r="E47" i="15"/>
  <c r="D47" i="15" s="1"/>
  <c r="F47" i="15"/>
  <c r="G47" i="15"/>
  <c r="H47" i="15"/>
  <c r="E48" i="15"/>
  <c r="B48" i="15" s="1"/>
  <c r="F48" i="15"/>
  <c r="G48" i="15"/>
  <c r="H48" i="15"/>
  <c r="E49" i="15"/>
  <c r="C49" i="15" s="1"/>
  <c r="F49" i="15"/>
  <c r="G49" i="15"/>
  <c r="H49" i="15"/>
  <c r="E50" i="15"/>
  <c r="C50" i="15" s="1"/>
  <c r="F50" i="15"/>
  <c r="G50" i="15"/>
  <c r="H50" i="15"/>
  <c r="H35" i="15"/>
  <c r="G35" i="15"/>
  <c r="F35" i="15"/>
  <c r="E35" i="15"/>
  <c r="C35" i="15" s="1"/>
  <c r="E20" i="15"/>
  <c r="B20" i="15" s="1"/>
  <c r="F20" i="15"/>
  <c r="G20" i="15"/>
  <c r="E21" i="15"/>
  <c r="C21" i="15" s="1"/>
  <c r="F21" i="15"/>
  <c r="G21" i="15"/>
  <c r="H21" i="15"/>
  <c r="E22" i="15"/>
  <c r="B22" i="15" s="1"/>
  <c r="F22" i="15"/>
  <c r="G22" i="15"/>
  <c r="H22" i="15"/>
  <c r="E23" i="15"/>
  <c r="D23" i="15" s="1"/>
  <c r="F23" i="15"/>
  <c r="G23" i="15"/>
  <c r="H23" i="15"/>
  <c r="E24" i="15"/>
  <c r="C24" i="15" s="1"/>
  <c r="F24" i="15"/>
  <c r="G24" i="15"/>
  <c r="H24" i="15"/>
  <c r="E25" i="15"/>
  <c r="B25" i="15" s="1"/>
  <c r="F25" i="15"/>
  <c r="G25" i="15"/>
  <c r="H25" i="15"/>
  <c r="E26" i="15"/>
  <c r="C26" i="15" s="1"/>
  <c r="F26" i="15"/>
  <c r="G26" i="15"/>
  <c r="H26" i="15"/>
  <c r="E27" i="15"/>
  <c r="D27" i="15" s="1"/>
  <c r="F27" i="15"/>
  <c r="G27" i="15"/>
  <c r="H27" i="15"/>
  <c r="E28" i="15"/>
  <c r="B28" i="15" s="1"/>
  <c r="F28" i="15"/>
  <c r="G28" i="15"/>
  <c r="H28" i="15"/>
  <c r="E29" i="15"/>
  <c r="B29" i="15" s="1"/>
  <c r="F29" i="15"/>
  <c r="G29" i="15"/>
  <c r="H29" i="15"/>
  <c r="E30" i="15"/>
  <c r="D30" i="15" s="1"/>
  <c r="F30" i="15"/>
  <c r="G30" i="15"/>
  <c r="H30" i="15"/>
  <c r="E31" i="15"/>
  <c r="D31" i="15" s="1"/>
  <c r="F31" i="15"/>
  <c r="G31" i="15"/>
  <c r="H31" i="15"/>
  <c r="E32" i="15"/>
  <c r="B32" i="15" s="1"/>
  <c r="F32" i="15"/>
  <c r="G32" i="15"/>
  <c r="H32" i="15"/>
  <c r="E33" i="15"/>
  <c r="D33" i="15" s="1"/>
  <c r="F33" i="15"/>
  <c r="G33" i="15"/>
  <c r="H33" i="15"/>
  <c r="E34" i="15"/>
  <c r="C34" i="15" s="1"/>
  <c r="F34" i="15"/>
  <c r="G34" i="15"/>
  <c r="H34" i="15"/>
  <c r="H19" i="15"/>
  <c r="G19" i="15"/>
  <c r="F19" i="15"/>
  <c r="E19" i="15"/>
  <c r="D19" i="15" s="1"/>
  <c r="E17" i="15"/>
  <c r="D17" i="15" s="1"/>
  <c r="F17" i="15"/>
  <c r="G17" i="15"/>
  <c r="H17" i="15"/>
  <c r="E18" i="15"/>
  <c r="F18" i="15"/>
  <c r="G18" i="15"/>
  <c r="H18" i="15"/>
  <c r="E4" i="15"/>
  <c r="C4" i="15" s="1"/>
  <c r="F4" i="15"/>
  <c r="G4" i="15"/>
  <c r="H4" i="15"/>
  <c r="E5" i="15"/>
  <c r="D5" i="15" s="1"/>
  <c r="F5" i="15"/>
  <c r="G5" i="15"/>
  <c r="H5" i="15"/>
  <c r="E6" i="15"/>
  <c r="D6" i="15" s="1"/>
  <c r="F6" i="15"/>
  <c r="G6" i="15"/>
  <c r="H6" i="15"/>
  <c r="E7" i="15"/>
  <c r="F7" i="15"/>
  <c r="G7" i="15"/>
  <c r="H7" i="15"/>
  <c r="E8" i="15"/>
  <c r="C8" i="15" s="1"/>
  <c r="F8" i="15"/>
  <c r="G8" i="15"/>
  <c r="H8" i="15"/>
  <c r="E9" i="15"/>
  <c r="D9" i="15" s="1"/>
  <c r="F9" i="15"/>
  <c r="G9" i="15"/>
  <c r="H9" i="15"/>
  <c r="E10" i="15"/>
  <c r="C10" i="15" s="1"/>
  <c r="F10" i="15"/>
  <c r="G10" i="15"/>
  <c r="H10" i="15"/>
  <c r="E11" i="15"/>
  <c r="F11" i="15"/>
  <c r="G11" i="15"/>
  <c r="H11" i="15"/>
  <c r="E12" i="15"/>
  <c r="D12" i="15" s="1"/>
  <c r="F12" i="15"/>
  <c r="G12" i="15"/>
  <c r="H12" i="15"/>
  <c r="E13" i="15"/>
  <c r="D13" i="15" s="1"/>
  <c r="F13" i="15"/>
  <c r="G13" i="15"/>
  <c r="H13" i="15"/>
  <c r="E14" i="15"/>
  <c r="D14" i="15" s="1"/>
  <c r="F14" i="15"/>
  <c r="G14" i="15"/>
  <c r="H14" i="15"/>
  <c r="E15" i="15"/>
  <c r="C15" i="15" s="1"/>
  <c r="F15" i="15"/>
  <c r="G15" i="15"/>
  <c r="H15" i="15"/>
  <c r="E16" i="15"/>
  <c r="C16" i="15" s="1"/>
  <c r="F16" i="15"/>
  <c r="G16" i="15"/>
  <c r="H16" i="15"/>
  <c r="H3" i="15"/>
  <c r="G3" i="15"/>
  <c r="F3" i="15"/>
  <c r="E3" i="15"/>
  <c r="D3" i="15" s="1"/>
  <c r="G15" i="5"/>
  <c r="G14" i="5"/>
  <c r="G13" i="5"/>
  <c r="G12" i="5"/>
  <c r="G11" i="5"/>
  <c r="G10" i="5"/>
  <c r="G9" i="5"/>
  <c r="G8" i="5"/>
  <c r="G7" i="5"/>
  <c r="G6" i="5"/>
  <c r="G5" i="5"/>
  <c r="G4" i="5"/>
  <c r="G3" i="5"/>
  <c r="F15" i="5"/>
  <c r="F14" i="5"/>
  <c r="F13" i="5"/>
  <c r="F12" i="5"/>
  <c r="F11" i="5"/>
  <c r="F10" i="5"/>
  <c r="F9" i="5"/>
  <c r="F8" i="5"/>
  <c r="F7" i="5"/>
  <c r="F6" i="5"/>
  <c r="F5" i="5"/>
  <c r="F4" i="5"/>
  <c r="C3" i="5"/>
  <c r="C4" i="5"/>
  <c r="C5" i="5"/>
  <c r="C6" i="5"/>
  <c r="C7" i="5"/>
  <c r="C8" i="5"/>
  <c r="C9" i="5"/>
  <c r="C10" i="5"/>
  <c r="C11" i="5"/>
  <c r="C12" i="5"/>
  <c r="C13" i="5"/>
  <c r="C14" i="5"/>
  <c r="C15" i="5"/>
  <c r="AC3" i="5"/>
  <c r="AC4" i="5"/>
  <c r="AC5" i="5"/>
  <c r="AC6" i="5"/>
  <c r="AC7" i="5"/>
  <c r="AC8" i="5"/>
  <c r="AC9" i="5"/>
  <c r="AC10" i="5"/>
  <c r="AC11" i="5"/>
  <c r="AC12" i="5"/>
  <c r="AC13" i="5"/>
  <c r="AC14" i="5"/>
  <c r="AC15" i="5"/>
  <c r="AB3" i="5"/>
  <c r="AB4" i="5"/>
  <c r="AB5" i="5"/>
  <c r="AB6" i="5"/>
  <c r="AB7" i="5"/>
  <c r="AB8" i="5"/>
  <c r="AB9" i="5"/>
  <c r="AB10" i="5"/>
  <c r="AB11" i="5"/>
  <c r="AB12" i="5"/>
  <c r="AB13" i="5"/>
  <c r="AB14" i="5"/>
  <c r="AB15" i="5"/>
  <c r="Z3" i="5"/>
  <c r="Z4" i="5"/>
  <c r="Z5" i="5"/>
  <c r="Z6" i="5"/>
  <c r="Z7" i="5"/>
  <c r="Z8" i="5"/>
  <c r="Z9" i="5"/>
  <c r="Z10" i="5"/>
  <c r="Z11" i="5"/>
  <c r="Z12" i="5"/>
  <c r="Z13" i="5"/>
  <c r="Z14" i="5"/>
  <c r="Z15" i="5"/>
  <c r="Y3" i="5"/>
  <c r="Y4" i="5"/>
  <c r="Y5" i="5"/>
  <c r="Y6" i="5"/>
  <c r="Y7" i="5"/>
  <c r="Y8" i="5"/>
  <c r="Y9" i="5"/>
  <c r="Y10" i="5"/>
  <c r="Y11" i="5"/>
  <c r="Y12" i="5"/>
  <c r="Y13" i="5"/>
  <c r="Y14" i="5"/>
  <c r="Y15" i="5"/>
  <c r="X3" i="5"/>
  <c r="X4" i="5"/>
  <c r="X5" i="5"/>
  <c r="X6" i="5"/>
  <c r="X7" i="5"/>
  <c r="X8" i="5"/>
  <c r="X9" i="5"/>
  <c r="X10" i="5"/>
  <c r="X11" i="5"/>
  <c r="X12" i="5"/>
  <c r="X13" i="5"/>
  <c r="X14" i="5"/>
  <c r="X15" i="5"/>
  <c r="W3" i="5"/>
  <c r="W4" i="5"/>
  <c r="W5" i="5"/>
  <c r="W6" i="5"/>
  <c r="W7" i="5"/>
  <c r="W8" i="5"/>
  <c r="W9" i="5"/>
  <c r="W10" i="5"/>
  <c r="W11" i="5"/>
  <c r="W12" i="5"/>
  <c r="W13" i="5"/>
  <c r="W14" i="5"/>
  <c r="W15" i="5"/>
  <c r="V3" i="5"/>
  <c r="M4" i="5"/>
  <c r="M5" i="5"/>
  <c r="M6" i="5"/>
  <c r="M7" i="5"/>
  <c r="M8" i="5"/>
  <c r="M9" i="5"/>
  <c r="M10" i="5"/>
  <c r="M11" i="5"/>
  <c r="M12" i="5"/>
  <c r="M13" i="5"/>
  <c r="M14" i="5"/>
  <c r="M15" i="5"/>
  <c r="L4" i="5"/>
  <c r="L5" i="5"/>
  <c r="L6" i="5"/>
  <c r="L7" i="5"/>
  <c r="L8" i="5"/>
  <c r="L9" i="5"/>
  <c r="L10" i="5"/>
  <c r="L11" i="5"/>
  <c r="L12" i="5"/>
  <c r="L13" i="5"/>
  <c r="L14" i="5"/>
  <c r="L15" i="5"/>
  <c r="K4" i="5"/>
  <c r="K5" i="5"/>
  <c r="K6" i="5"/>
  <c r="K7" i="5"/>
  <c r="K8" i="5"/>
  <c r="K9" i="5"/>
  <c r="K10" i="5"/>
  <c r="K11" i="5"/>
  <c r="K12" i="5"/>
  <c r="K13" i="5"/>
  <c r="K14" i="5"/>
  <c r="K15" i="5"/>
  <c r="J4" i="5"/>
  <c r="J5" i="5"/>
  <c r="J6" i="5"/>
  <c r="J7" i="5"/>
  <c r="J8" i="5"/>
  <c r="J9" i="5"/>
  <c r="J10" i="5"/>
  <c r="J11" i="5"/>
  <c r="J12" i="5"/>
  <c r="J13" i="5"/>
  <c r="J14" i="5"/>
  <c r="J15" i="5"/>
  <c r="I4" i="5"/>
  <c r="I5" i="5"/>
  <c r="I6" i="5"/>
  <c r="I7" i="5"/>
  <c r="I8" i="5"/>
  <c r="I9" i="5"/>
  <c r="I10" i="5"/>
  <c r="I11" i="5"/>
  <c r="I12" i="5"/>
  <c r="I13" i="5"/>
  <c r="I14" i="5"/>
  <c r="I15" i="5"/>
  <c r="I3" i="5"/>
  <c r="J3" i="5"/>
  <c r="K3" i="5"/>
  <c r="L3" i="5"/>
  <c r="M3" i="5"/>
  <c r="H3" i="5"/>
  <c r="H4" i="5"/>
  <c r="H5" i="5"/>
  <c r="H6" i="5"/>
  <c r="H7" i="5"/>
  <c r="H8" i="5"/>
  <c r="H9" i="5"/>
  <c r="H10" i="5"/>
  <c r="H11" i="5"/>
  <c r="H12" i="5"/>
  <c r="H13" i="5"/>
  <c r="H14" i="5"/>
  <c r="H15" i="5"/>
  <c r="E4" i="5"/>
  <c r="E5" i="5"/>
  <c r="E6" i="5"/>
  <c r="E7" i="5"/>
  <c r="E8" i="5"/>
  <c r="E9" i="5"/>
  <c r="E10" i="5"/>
  <c r="E11" i="5"/>
  <c r="E12" i="5"/>
  <c r="E13" i="5"/>
  <c r="E14" i="5"/>
  <c r="E15" i="5"/>
  <c r="E3" i="5"/>
  <c r="D3" i="5"/>
  <c r="D4" i="5"/>
  <c r="D5" i="5"/>
  <c r="D6" i="5"/>
  <c r="D7" i="5"/>
  <c r="D8" i="5"/>
  <c r="D9" i="5"/>
  <c r="D10" i="5"/>
  <c r="D11" i="5"/>
  <c r="D12" i="5"/>
  <c r="D13" i="5"/>
  <c r="D14" i="5"/>
  <c r="D15" i="5"/>
  <c r="P8" i="2"/>
  <c r="AD8" i="2"/>
  <c r="AF8" i="2"/>
  <c r="AH7" i="2"/>
  <c r="N9" i="14"/>
  <c r="N10" i="14"/>
  <c r="N11" i="14"/>
  <c r="N12" i="14"/>
  <c r="N13" i="14"/>
  <c r="N14" i="14"/>
  <c r="N15" i="14"/>
  <c r="N16" i="14"/>
  <c r="N17" i="14"/>
  <c r="N18" i="14"/>
  <c r="N19" i="14"/>
  <c r="N20" i="14"/>
  <c r="M9" i="14"/>
  <c r="M10" i="14"/>
  <c r="M11" i="14"/>
  <c r="M12" i="14"/>
  <c r="M13" i="14"/>
  <c r="M14" i="14"/>
  <c r="M15" i="14"/>
  <c r="M16" i="14"/>
  <c r="M17" i="14"/>
  <c r="M18" i="14"/>
  <c r="M19" i="14"/>
  <c r="M20" i="14"/>
  <c r="N8" i="14"/>
  <c r="M8" i="14"/>
  <c r="B239" i="14"/>
  <c r="B221" i="14"/>
  <c r="B203" i="14"/>
  <c r="B185" i="14"/>
  <c r="B167" i="14"/>
  <c r="B149" i="14"/>
  <c r="B131" i="14"/>
  <c r="B113" i="14"/>
  <c r="B95" i="14"/>
  <c r="B77" i="14"/>
  <c r="B59" i="14"/>
  <c r="B41" i="14"/>
  <c r="B23" i="14"/>
  <c r="L20" i="14"/>
  <c r="L19" i="14"/>
  <c r="L18" i="14"/>
  <c r="L17" i="14"/>
  <c r="L16" i="14"/>
  <c r="L15" i="14"/>
  <c r="L14" i="14"/>
  <c r="L13" i="14"/>
  <c r="L12" i="14"/>
  <c r="L11" i="14"/>
  <c r="L10" i="14"/>
  <c r="L9" i="14"/>
  <c r="L8" i="14"/>
  <c r="F23" i="12"/>
  <c r="F21" i="12"/>
  <c r="B36" i="12"/>
  <c r="B35" i="12"/>
  <c r="B34" i="12"/>
  <c r="B31" i="12"/>
  <c r="F18" i="12"/>
  <c r="B5" i="12"/>
  <c r="B3" i="12"/>
  <c r="B2" i="12"/>
  <c r="AF22" i="2"/>
  <c r="AF21" i="2"/>
  <c r="AF20" i="2"/>
  <c r="AF19" i="2"/>
  <c r="AF18" i="2"/>
  <c r="AF17" i="2"/>
  <c r="AF16" i="2"/>
  <c r="AD22" i="2"/>
  <c r="AD21" i="2"/>
  <c r="AD20" i="2"/>
  <c r="AD19" i="2"/>
  <c r="AD18" i="2"/>
  <c r="AD17" i="2"/>
  <c r="AD16" i="2"/>
  <c r="AH20" i="2"/>
  <c r="AH19" i="2"/>
  <c r="AH18" i="2"/>
  <c r="AH17" i="2"/>
  <c r="AH16" i="2"/>
  <c r="AH8" i="2"/>
  <c r="AH6" i="2"/>
  <c r="AH5" i="2"/>
  <c r="AH4" i="2"/>
  <c r="AH3" i="2"/>
  <c r="AF9" i="2"/>
  <c r="AF7" i="2"/>
  <c r="AF6" i="2"/>
  <c r="AF5" i="2"/>
  <c r="AF4" i="2"/>
  <c r="AF3" i="2"/>
  <c r="AD9" i="2"/>
  <c r="AD7" i="2"/>
  <c r="AD6" i="2"/>
  <c r="AD5" i="2"/>
  <c r="AD4" i="2"/>
  <c r="AD3" i="2"/>
  <c r="R7" i="2"/>
  <c r="T5" i="2"/>
  <c r="T10" i="2"/>
  <c r="V5" i="2"/>
  <c r="X8" i="2"/>
  <c r="Z5" i="2"/>
  <c r="AB8" i="2"/>
  <c r="T17" i="2"/>
  <c r="T16" i="2"/>
  <c r="T4" i="2"/>
  <c r="T3" i="2"/>
  <c r="AB82" i="2"/>
  <c r="AB81" i="2"/>
  <c r="AB80" i="2"/>
  <c r="AB79" i="2"/>
  <c r="AB78" i="2"/>
  <c r="AB77" i="2"/>
  <c r="AB76" i="2"/>
  <c r="AB75" i="2"/>
  <c r="AB74" i="2"/>
  <c r="AB73" i="2"/>
  <c r="AB72" i="2"/>
  <c r="AB71" i="2"/>
  <c r="AB70" i="2"/>
  <c r="AB69" i="2"/>
  <c r="AB68" i="2"/>
  <c r="AB67" i="2"/>
  <c r="AB66" i="2"/>
  <c r="AB65" i="2"/>
  <c r="AB64" i="2"/>
  <c r="AB63" i="2"/>
  <c r="AB62" i="2"/>
  <c r="AB61" i="2"/>
  <c r="AB60" i="2"/>
  <c r="AB59" i="2"/>
  <c r="AB58" i="2"/>
  <c r="AB57" i="2"/>
  <c r="AB56" i="2"/>
  <c r="AB55" i="2"/>
  <c r="AB54" i="2"/>
  <c r="AB53" i="2"/>
  <c r="AB52"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19" i="2"/>
  <c r="V91" i="2"/>
  <c r="V90" i="2"/>
  <c r="V89" i="2"/>
  <c r="V88" i="2"/>
  <c r="V87" i="2"/>
  <c r="V86" i="2"/>
  <c r="V85" i="2"/>
  <c r="V84" i="2"/>
  <c r="V83" i="2"/>
  <c r="V82" i="2"/>
  <c r="V81" i="2"/>
  <c r="V80" i="2"/>
  <c r="V79" i="2"/>
  <c r="V78" i="2"/>
  <c r="V77" i="2"/>
  <c r="V76" i="2"/>
  <c r="V75" i="2"/>
  <c r="V74" i="2"/>
  <c r="V73" i="2"/>
  <c r="V72" i="2"/>
  <c r="V71" i="2"/>
  <c r="V70" i="2"/>
  <c r="V69" i="2"/>
  <c r="V68" i="2"/>
  <c r="V67" i="2"/>
  <c r="V66" i="2"/>
  <c r="V65" i="2"/>
  <c r="V64" i="2"/>
  <c r="V63" i="2"/>
  <c r="V62" i="2"/>
  <c r="V61" i="2"/>
  <c r="V60" i="2"/>
  <c r="V59" i="2"/>
  <c r="V58" i="2"/>
  <c r="V57" i="2"/>
  <c r="V56" i="2"/>
  <c r="V55" i="2"/>
  <c r="V54" i="2"/>
  <c r="V53" i="2"/>
  <c r="V52" i="2"/>
  <c r="V51" i="2"/>
  <c r="V50" i="2"/>
  <c r="V49" i="2"/>
  <c r="V48" i="2"/>
  <c r="V47" i="2"/>
  <c r="V46" i="2"/>
  <c r="V45" i="2"/>
  <c r="V44" i="2"/>
  <c r="V43" i="2"/>
  <c r="V42" i="2"/>
  <c r="V41" i="2"/>
  <c r="V40" i="2"/>
  <c r="V39" i="2"/>
  <c r="V38" i="2"/>
  <c r="V37" i="2"/>
  <c r="V36" i="2"/>
  <c r="V35" i="2"/>
  <c r="V34" i="2"/>
  <c r="V33" i="2"/>
  <c r="V32" i="2"/>
  <c r="V31" i="2"/>
  <c r="V30" i="2"/>
  <c r="V29" i="2"/>
  <c r="V28" i="2"/>
  <c r="V27" i="2"/>
  <c r="V26" i="2"/>
  <c r="V25" i="2"/>
  <c r="V24" i="2"/>
  <c r="V23" i="2"/>
  <c r="V22" i="2"/>
  <c r="V21" i="2"/>
  <c r="V19" i="2"/>
  <c r="V18" i="2"/>
  <c r="X23" i="2"/>
  <c r="T25" i="2"/>
  <c r="X22" i="2"/>
  <c r="T24" i="2"/>
  <c r="R22" i="2"/>
  <c r="P22" i="2"/>
  <c r="AB21" i="2"/>
  <c r="X21" i="2"/>
  <c r="T23" i="2"/>
  <c r="R21" i="2"/>
  <c r="P21" i="2"/>
  <c r="AB20" i="2"/>
  <c r="X20" i="2"/>
  <c r="T22" i="2"/>
  <c r="R20" i="2"/>
  <c r="P20" i="2"/>
  <c r="AB19" i="2"/>
  <c r="X19" i="2"/>
  <c r="T21" i="2"/>
  <c r="R19" i="2"/>
  <c r="P19" i="2"/>
  <c r="AB18" i="2"/>
  <c r="Z18" i="2"/>
  <c r="X18" i="2"/>
  <c r="T20" i="2"/>
  <c r="R18" i="2"/>
  <c r="P18" i="2"/>
  <c r="AB17" i="2"/>
  <c r="Z17" i="2"/>
  <c r="X17" i="2"/>
  <c r="V17" i="2"/>
  <c r="T19" i="2"/>
  <c r="R17" i="2"/>
  <c r="P17" i="2"/>
  <c r="AB16" i="2"/>
  <c r="Z16" i="2"/>
  <c r="X16" i="2"/>
  <c r="V16" i="2"/>
  <c r="T18" i="2"/>
  <c r="R16" i="2"/>
  <c r="P16" i="2"/>
  <c r="X10" i="2"/>
  <c r="T12" i="2"/>
  <c r="X9" i="2"/>
  <c r="T11" i="2"/>
  <c r="R9" i="2"/>
  <c r="P9" i="2"/>
  <c r="R8" i="2"/>
  <c r="AB7" i="2"/>
  <c r="X7" i="2"/>
  <c r="T9" i="2"/>
  <c r="P7" i="2"/>
  <c r="AB6" i="2"/>
  <c r="X6" i="2"/>
  <c r="T8" i="2"/>
  <c r="R6" i="2"/>
  <c r="P6" i="2"/>
  <c r="AB5" i="2"/>
  <c r="X5" i="2"/>
  <c r="T7" i="2"/>
  <c r="R5" i="2"/>
  <c r="P5" i="2"/>
  <c r="AB4" i="2"/>
  <c r="Z4" i="2"/>
  <c r="X4" i="2"/>
  <c r="V4" i="2"/>
  <c r="T6" i="2"/>
  <c r="R4" i="2"/>
  <c r="P4" i="2"/>
  <c r="AB3" i="2"/>
  <c r="Z3" i="2"/>
  <c r="X3" i="2"/>
  <c r="V3" i="2"/>
  <c r="R3" i="2"/>
  <c r="P3" i="2"/>
  <c r="N25" i="14" l="1"/>
  <c r="C19" i="12"/>
  <c r="C29" i="12" s="1"/>
  <c r="P3" i="5" s="1"/>
  <c r="E4" i="3"/>
  <c r="I17" i="8"/>
  <c r="N255" i="14"/>
  <c r="N240" i="14"/>
  <c r="N237" i="14"/>
  <c r="N222" i="14"/>
  <c r="N219" i="14"/>
  <c r="N204" i="14"/>
  <c r="N195" i="14"/>
  <c r="N201" i="14"/>
  <c r="N186" i="14"/>
  <c r="N183" i="14"/>
  <c r="N168" i="14"/>
  <c r="N165" i="14"/>
  <c r="N150" i="14"/>
  <c r="N147" i="14"/>
  <c r="N132" i="14"/>
  <c r="N129" i="14"/>
  <c r="N114" i="14"/>
  <c r="N111" i="14"/>
  <c r="N96" i="14"/>
  <c r="N93" i="14"/>
  <c r="N88" i="14"/>
  <c r="N78" i="14"/>
  <c r="N75" i="14"/>
  <c r="N60" i="14"/>
  <c r="N57" i="14"/>
  <c r="N42" i="14"/>
  <c r="N26" i="14"/>
  <c r="N24" i="14"/>
  <c r="AF3" i="5"/>
  <c r="C111" i="15"/>
  <c r="D118" i="15"/>
  <c r="B133" i="15"/>
  <c r="D150" i="15"/>
  <c r="D164" i="15"/>
  <c r="C59" i="15"/>
  <c r="C116" i="15"/>
  <c r="D126" i="15"/>
  <c r="C150" i="15"/>
  <c r="C180" i="15"/>
  <c r="C118" i="15"/>
  <c r="D128" i="15"/>
  <c r="C154" i="15"/>
  <c r="C120" i="15"/>
  <c r="C134" i="15"/>
  <c r="C126" i="15"/>
  <c r="D154" i="15"/>
  <c r="C128" i="15"/>
  <c r="C144" i="15"/>
  <c r="C169" i="15"/>
  <c r="C142" i="15"/>
  <c r="C100" i="15"/>
  <c r="D116" i="15"/>
  <c r="D134" i="15"/>
  <c r="C171" i="15"/>
  <c r="D107" i="15"/>
  <c r="D120" i="15"/>
  <c r="D144" i="15"/>
  <c r="D24" i="15"/>
  <c r="C102" i="15"/>
  <c r="D171" i="15"/>
  <c r="C30" i="15"/>
  <c r="C83" i="15"/>
  <c r="C106" i="15"/>
  <c r="C151" i="15"/>
  <c r="D173" i="15"/>
  <c r="B106" i="15"/>
  <c r="D84" i="15"/>
  <c r="C107" i="15"/>
  <c r="D66" i="15"/>
  <c r="D109" i="15"/>
  <c r="D111" i="15"/>
  <c r="D86" i="15"/>
  <c r="C109" i="15"/>
  <c r="D85" i="15"/>
  <c r="C72" i="15"/>
  <c r="D191" i="15"/>
  <c r="D177" i="15"/>
  <c r="D88" i="15"/>
  <c r="B86" i="15"/>
  <c r="C177" i="15"/>
  <c r="B98" i="15"/>
  <c r="D175" i="15"/>
  <c r="B11" i="15"/>
  <c r="B7" i="15"/>
  <c r="B191" i="15"/>
  <c r="D92" i="15"/>
  <c r="B131" i="15"/>
  <c r="B85" i="15"/>
  <c r="C175" i="15"/>
  <c r="D98" i="15"/>
  <c r="C87" i="15"/>
  <c r="C99" i="15"/>
  <c r="D161" i="15"/>
  <c r="D167" i="15"/>
  <c r="B147" i="15"/>
  <c r="C173" i="15"/>
  <c r="B18" i="15"/>
  <c r="C161" i="15"/>
  <c r="C167" i="15"/>
  <c r="D169" i="15"/>
  <c r="C28" i="15"/>
  <c r="C62" i="15"/>
  <c r="C31" i="15"/>
  <c r="D54" i="15"/>
  <c r="C5" i="15"/>
  <c r="D22" i="15"/>
  <c r="D72" i="15"/>
  <c r="C101" i="15"/>
  <c r="D101" i="15"/>
  <c r="C9" i="15"/>
  <c r="D103" i="15"/>
  <c r="D123" i="15"/>
  <c r="C51" i="15"/>
  <c r="B30" i="15"/>
  <c r="C103" i="15"/>
  <c r="D104" i="15"/>
  <c r="C123" i="15"/>
  <c r="D125" i="15"/>
  <c r="D7" i="15"/>
  <c r="D75" i="15"/>
  <c r="C104" i="15"/>
  <c r="C125" i="15"/>
  <c r="C119" i="15"/>
  <c r="C166" i="15"/>
  <c r="D16" i="15"/>
  <c r="D41" i="15"/>
  <c r="C77" i="15"/>
  <c r="B91" i="15"/>
  <c r="C143" i="15"/>
  <c r="D152" i="15"/>
  <c r="C178" i="15"/>
  <c r="B166" i="15"/>
  <c r="D52" i="15"/>
  <c r="C156" i="15"/>
  <c r="D194" i="15"/>
  <c r="B52" i="15"/>
  <c r="C75" i="15"/>
  <c r="B68" i="15"/>
  <c r="C112" i="15"/>
  <c r="D112" i="15"/>
  <c r="D137" i="15"/>
  <c r="C158" i="15"/>
  <c r="D158" i="15"/>
  <c r="C172" i="15"/>
  <c r="B205" i="15"/>
  <c r="C6" i="15"/>
  <c r="D156" i="15"/>
  <c r="C13" i="15"/>
  <c r="D160" i="15"/>
  <c r="B122" i="15"/>
  <c r="D32" i="15"/>
  <c r="C70" i="15"/>
  <c r="D40" i="15"/>
  <c r="B76" i="15"/>
  <c r="B88" i="15"/>
  <c r="C117" i="15"/>
  <c r="C162" i="15"/>
  <c r="D180" i="15"/>
  <c r="D91" i="15"/>
  <c r="D117" i="15"/>
  <c r="C135" i="15"/>
  <c r="C148" i="15"/>
  <c r="D148" i="15"/>
  <c r="C164" i="15"/>
  <c r="C176" i="15"/>
  <c r="D172" i="15"/>
  <c r="C19" i="15"/>
  <c r="D29" i="15"/>
  <c r="B21" i="15"/>
  <c r="D48" i="15"/>
  <c r="B41" i="15"/>
  <c r="D38" i="15"/>
  <c r="C65" i="15"/>
  <c r="D60" i="15"/>
  <c r="C95" i="15"/>
  <c r="C137" i="15"/>
  <c r="D139" i="15"/>
  <c r="D153" i="15"/>
  <c r="D186" i="15"/>
  <c r="D183" i="15"/>
  <c r="C203" i="15"/>
  <c r="C48" i="15"/>
  <c r="C67" i="15"/>
  <c r="B15" i="15"/>
  <c r="D49" i="15"/>
  <c r="C39" i="15"/>
  <c r="B38" i="15"/>
  <c r="B95" i="15"/>
  <c r="D113" i="15"/>
  <c r="D124" i="15"/>
  <c r="C159" i="15"/>
  <c r="C179" i="15"/>
  <c r="B194" i="15"/>
  <c r="C184" i="15"/>
  <c r="B183" i="15"/>
  <c r="C206" i="15"/>
  <c r="D4" i="15"/>
  <c r="C29" i="15"/>
  <c r="B67" i="15"/>
  <c r="B49" i="15"/>
  <c r="B39" i="15"/>
  <c r="D77" i="15"/>
  <c r="C68" i="15"/>
  <c r="C115" i="15"/>
  <c r="C195" i="15"/>
  <c r="C187" i="15"/>
  <c r="B184" i="15"/>
  <c r="C199" i="15"/>
  <c r="D74" i="15"/>
  <c r="B160" i="15"/>
  <c r="B60" i="15"/>
  <c r="C113" i="15"/>
  <c r="C139" i="15"/>
  <c r="B152" i="15"/>
  <c r="D188" i="15"/>
  <c r="D185" i="15"/>
  <c r="D207" i="15"/>
  <c r="D202" i="15"/>
  <c r="B65" i="15"/>
  <c r="D21" i="15"/>
  <c r="D43" i="15"/>
  <c r="D62" i="15"/>
  <c r="D59" i="15"/>
  <c r="B69" i="15"/>
  <c r="D135" i="15"/>
  <c r="C153" i="15"/>
  <c r="B141" i="15"/>
  <c r="C188" i="15"/>
  <c r="B202" i="15"/>
  <c r="D18" i="15"/>
  <c r="C7" i="15"/>
  <c r="D89" i="15"/>
  <c r="B33" i="15"/>
  <c r="B23" i="15"/>
  <c r="D50" i="15"/>
  <c r="D46" i="15"/>
  <c r="C43" i="15"/>
  <c r="C40" i="15"/>
  <c r="D57" i="15"/>
  <c r="C54" i="15"/>
  <c r="D81" i="15"/>
  <c r="D78" i="15"/>
  <c r="B96" i="15"/>
  <c r="C127" i="15"/>
  <c r="C168" i="15"/>
  <c r="B143" i="15"/>
  <c r="D192" i="15"/>
  <c r="C185" i="15"/>
  <c r="C196" i="15"/>
  <c r="C20" i="15"/>
  <c r="C11" i="15"/>
  <c r="C22" i="15"/>
  <c r="C33" i="15"/>
  <c r="B163" i="15"/>
  <c r="C47" i="15"/>
  <c r="B46" i="15"/>
  <c r="C58" i="15"/>
  <c r="B57" i="15"/>
  <c r="D79" i="15"/>
  <c r="D97" i="15"/>
  <c r="C114" i="15"/>
  <c r="C155" i="15"/>
  <c r="C170" i="15"/>
  <c r="D193" i="15"/>
  <c r="B192" i="15"/>
  <c r="B186" i="15"/>
  <c r="C207" i="15"/>
  <c r="D204" i="15"/>
  <c r="B203" i="15"/>
  <c r="D197" i="15"/>
  <c r="C78" i="15"/>
  <c r="D11" i="15"/>
  <c r="C23" i="15"/>
  <c r="C3" i="15"/>
  <c r="D28" i="15"/>
  <c r="B26" i="15"/>
  <c r="B47" i="15"/>
  <c r="B58" i="15"/>
  <c r="B79" i="15"/>
  <c r="C69" i="15"/>
  <c r="C98" i="15"/>
  <c r="C97" i="15"/>
  <c r="B92" i="15"/>
  <c r="C145" i="15"/>
  <c r="C163" i="15"/>
  <c r="D174" i="15"/>
  <c r="D131" i="15"/>
  <c r="C193" i="15"/>
  <c r="C204" i="15"/>
  <c r="B197" i="15"/>
  <c r="C105" i="15"/>
  <c r="C14" i="15"/>
  <c r="D96" i="15"/>
  <c r="C108" i="15"/>
  <c r="D145" i="15"/>
  <c r="D165" i="15"/>
  <c r="D205" i="15"/>
  <c r="C198" i="15"/>
  <c r="C27" i="15"/>
  <c r="C76" i="15"/>
  <c r="C124" i="15"/>
  <c r="C136" i="15"/>
  <c r="D155" i="15"/>
  <c r="C165" i="15"/>
  <c r="C81" i="15"/>
  <c r="C18" i="15"/>
  <c r="C110" i="15"/>
  <c r="D105" i="15"/>
  <c r="D136" i="15"/>
  <c r="C174" i="15"/>
  <c r="D199" i="15"/>
  <c r="C12" i="15"/>
  <c r="D15" i="15"/>
  <c r="D90" i="15"/>
  <c r="D35" i="15"/>
  <c r="D42" i="15"/>
  <c r="D61" i="15"/>
  <c r="D53" i="15"/>
  <c r="D80" i="15"/>
  <c r="D73" i="15"/>
  <c r="C71" i="15"/>
  <c r="B70" i="15"/>
  <c r="C94" i="15"/>
  <c r="B93" i="15"/>
  <c r="C90" i="15"/>
  <c r="B89" i="15"/>
  <c r="D102" i="15"/>
  <c r="D110" i="15"/>
  <c r="D119" i="15"/>
  <c r="D127" i="15"/>
  <c r="D170" i="15"/>
  <c r="B108" i="15"/>
  <c r="B100" i="15"/>
  <c r="B138" i="15"/>
  <c r="C147" i="15"/>
  <c r="B157" i="15"/>
  <c r="B149" i="15"/>
  <c r="B176" i="15"/>
  <c r="B168" i="15"/>
  <c r="D187" i="15"/>
  <c r="D206" i="15"/>
  <c r="B196" i="15"/>
  <c r="C42" i="15"/>
  <c r="C53" i="15"/>
  <c r="D36" i="15"/>
  <c r="B61" i="15"/>
  <c r="B80" i="15"/>
  <c r="B94" i="15"/>
  <c r="D121" i="15"/>
  <c r="D129" i="15"/>
  <c r="D138" i="15"/>
  <c r="D146" i="15"/>
  <c r="D189" i="15"/>
  <c r="D181" i="15"/>
  <c r="D208" i="15"/>
  <c r="D200" i="15"/>
  <c r="B198" i="15"/>
  <c r="D8" i="15"/>
  <c r="D44" i="15"/>
  <c r="D63" i="15"/>
  <c r="D10" i="15"/>
  <c r="C32" i="15"/>
  <c r="D25" i="15"/>
  <c r="D93" i="15"/>
  <c r="D34" i="15"/>
  <c r="B31" i="15"/>
  <c r="B27" i="15"/>
  <c r="D45" i="15"/>
  <c r="C44" i="15"/>
  <c r="D37" i="15"/>
  <c r="C36" i="15"/>
  <c r="D64" i="15"/>
  <c r="C63" i="15"/>
  <c r="D56" i="15"/>
  <c r="C55" i="15"/>
  <c r="D82" i="15"/>
  <c r="C74" i="15"/>
  <c r="B73" i="15"/>
  <c r="C84" i="15"/>
  <c r="C121" i="15"/>
  <c r="C129" i="15"/>
  <c r="D122" i="15"/>
  <c r="D130" i="15"/>
  <c r="D147" i="15"/>
  <c r="D190" i="15"/>
  <c r="C189" i="15"/>
  <c r="D182" i="15"/>
  <c r="C181" i="15"/>
  <c r="D209" i="15"/>
  <c r="C208" i="15"/>
  <c r="D201" i="15"/>
  <c r="C200" i="15"/>
  <c r="B71" i="15"/>
  <c r="C17" i="15"/>
  <c r="C25" i="15"/>
  <c r="D26" i="15"/>
  <c r="C45" i="15"/>
  <c r="C37" i="15"/>
  <c r="C64" i="15"/>
  <c r="C56" i="15"/>
  <c r="B55" i="15"/>
  <c r="C131" i="15"/>
  <c r="D132" i="15"/>
  <c r="D140" i="15"/>
  <c r="D149" i="15"/>
  <c r="D157" i="15"/>
  <c r="C190" i="15"/>
  <c r="C182" i="15"/>
  <c r="D210" i="15"/>
  <c r="C209" i="15"/>
  <c r="C201" i="15"/>
  <c r="C132" i="15"/>
  <c r="C140" i="15"/>
  <c r="D133" i="15"/>
  <c r="D141" i="15"/>
  <c r="D20" i="15"/>
  <c r="D151" i="15"/>
  <c r="D159" i="15"/>
  <c r="B16" i="15"/>
  <c r="B12" i="15"/>
  <c r="B8" i="15"/>
  <c r="B4" i="15"/>
  <c r="B34" i="15"/>
  <c r="B99" i="15"/>
  <c r="B83" i="15"/>
  <c r="B82" i="15"/>
  <c r="B13" i="15"/>
  <c r="B9" i="15"/>
  <c r="B5" i="15"/>
  <c r="B66" i="15"/>
  <c r="B195" i="15"/>
  <c r="B115" i="15"/>
  <c r="B114" i="15"/>
  <c r="B130" i="15"/>
  <c r="B146" i="15"/>
  <c r="B162" i="15"/>
  <c r="B178" i="15"/>
  <c r="B210" i="15"/>
  <c r="B19" i="15"/>
  <c r="B35" i="15"/>
  <c r="B179" i="15"/>
  <c r="B14" i="15"/>
  <c r="B10" i="15"/>
  <c r="B6" i="15"/>
  <c r="B17" i="15"/>
  <c r="B24" i="15"/>
  <c r="B51" i="15"/>
  <c r="B50" i="15"/>
  <c r="B87" i="15"/>
  <c r="N3" i="5" l="1"/>
</calcChain>
</file>

<file path=xl/sharedStrings.xml><?xml version="1.0" encoding="utf-8"?>
<sst xmlns="http://schemas.openxmlformats.org/spreadsheetml/2006/main" count="330" uniqueCount="185">
  <si>
    <t>Verein</t>
  </si>
  <si>
    <t>Klasse</t>
  </si>
  <si>
    <t>Anzahl Disziplinen</t>
  </si>
  <si>
    <t>Disziplin</t>
  </si>
  <si>
    <t>gemeldete Disziplin</t>
  </si>
  <si>
    <t>fehlende Karis</t>
  </si>
  <si>
    <t>Lizenz</t>
  </si>
  <si>
    <t>Fotoerlaubnis</t>
  </si>
  <si>
    <t>Disziplinen gecheckt</t>
  </si>
  <si>
    <t>SGW 1</t>
  </si>
  <si>
    <t>Turnen</t>
  </si>
  <si>
    <t>A</t>
  </si>
  <si>
    <t>ja</t>
  </si>
  <si>
    <t>SGW 2</t>
  </si>
  <si>
    <t>Singen</t>
  </si>
  <si>
    <t>B</t>
  </si>
  <si>
    <t>nein</t>
  </si>
  <si>
    <t>TGM Ju</t>
  </si>
  <si>
    <t>Tanzen</t>
  </si>
  <si>
    <t>TGM J</t>
  </si>
  <si>
    <t>MD</t>
  </si>
  <si>
    <t>TGM E</t>
  </si>
  <si>
    <t>Gymnastik</t>
  </si>
  <si>
    <t>TGW J</t>
  </si>
  <si>
    <t>TGW E</t>
  </si>
  <si>
    <t>TGW S</t>
  </si>
  <si>
    <t>Nachname</t>
  </si>
  <si>
    <t>Vorname</t>
  </si>
  <si>
    <t>E-Mail</t>
  </si>
  <si>
    <t>Telefonnummer</t>
  </si>
  <si>
    <t>Anzahl Mannschaften</t>
  </si>
  <si>
    <t>Anzahl fehlende Kampfrichter</t>
  </si>
  <si>
    <t>Benötigte Kampfrichter</t>
  </si>
  <si>
    <t>Anzahl benötigte Kampfrichter</t>
  </si>
  <si>
    <t>Mannschaft</t>
  </si>
  <si>
    <t>m</t>
  </si>
  <si>
    <t>w</t>
  </si>
  <si>
    <t>Tu</t>
  </si>
  <si>
    <t>Si</t>
  </si>
  <si>
    <t>Ta</t>
  </si>
  <si>
    <t>Gym</t>
  </si>
  <si>
    <t>PSt</t>
  </si>
  <si>
    <t>Wurf</t>
  </si>
  <si>
    <t>Betrag</t>
  </si>
  <si>
    <t>Anzahl Karis</t>
  </si>
  <si>
    <t>Startgeld pro Mannschaft</t>
  </si>
  <si>
    <t>Überweisungsbetrag</t>
  </si>
  <si>
    <t>Anzahl gemeldete Kampfrichter</t>
  </si>
  <si>
    <t>Anmeldung verpflichtet zur Zahlung!</t>
  </si>
  <si>
    <t>E-Mail Kari</t>
  </si>
  <si>
    <t>Nachname Kari</t>
  </si>
  <si>
    <t>Vorname Kari</t>
  </si>
  <si>
    <t>Disziplin Kari</t>
  </si>
  <si>
    <t>Daten Kampfrichter</t>
  </si>
  <si>
    <t>Anmerkungen</t>
  </si>
  <si>
    <t>Liebe TGW-Vereinsverantwortliche,</t>
  </si>
  <si>
    <t>Hauptmeldebogen</t>
  </si>
  <si>
    <t>Hier sind Formeln hinterlegt. Ihr braucht also nur die Anzahl der Gruppen und Kampfrichter einzutragen, die ihr meldet.</t>
  </si>
  <si>
    <t>Karimeldebogen</t>
  </si>
  <si>
    <t>Gebühr pro fehlendem Kampfrichter</t>
  </si>
  <si>
    <t>Viele Grüße
euer AK TGM/TGW/SGW Schleswig-Holstein</t>
  </si>
  <si>
    <t>1 - 2 Gruppen = 1 Kampfrichter</t>
  </si>
  <si>
    <t>3 - 4 Gruppen = 2 Kampfrichter</t>
  </si>
  <si>
    <t>5 - 6 Gruppen = 3 Kampfrichter</t>
  </si>
  <si>
    <t xml:space="preserve">  &gt; 7 Gruppen = 4 Kampfrichter</t>
  </si>
  <si>
    <t>Daten Mannschaft</t>
  </si>
  <si>
    <t>Benötigte Geräte Turnen</t>
  </si>
  <si>
    <t>Geschlecht</t>
  </si>
  <si>
    <t>Jahrgang</t>
  </si>
  <si>
    <t>18 und älter</t>
  </si>
  <si>
    <t>30 und älter</t>
  </si>
  <si>
    <t>TGMJu</t>
  </si>
  <si>
    <t>TGMJ</t>
  </si>
  <si>
    <t>TGME</t>
  </si>
  <si>
    <t>TGWJ</t>
  </si>
  <si>
    <t>TGWE</t>
  </si>
  <si>
    <t>TGWS</t>
  </si>
  <si>
    <t>SGWI</t>
  </si>
  <si>
    <t>SGWII</t>
  </si>
  <si>
    <t>Wettkampf</t>
  </si>
  <si>
    <t>Datum und Ort</t>
  </si>
  <si>
    <t>Meldeschluss</t>
  </si>
  <si>
    <t>wird so auf der Urkunde verwendet</t>
  </si>
  <si>
    <t>Größe</t>
  </si>
  <si>
    <t>Anzahl</t>
  </si>
  <si>
    <t>S</t>
  </si>
  <si>
    <t>M</t>
  </si>
  <si>
    <t>L</t>
  </si>
  <si>
    <t>XL</t>
  </si>
  <si>
    <t>Daten T-Shirts</t>
  </si>
  <si>
    <t>Die Anzahl der bestellten T-Shirts sollte mit der Anzahl eurer gemeldeten Betreuer und Teilnehmer übereinstimmen.</t>
  </si>
  <si>
    <t>gemeldete Teilnehmer</t>
  </si>
  <si>
    <t>gemeldete Betreuer</t>
  </si>
  <si>
    <t>gesamt meldete Personen</t>
  </si>
  <si>
    <t>Weitere Kinder (Ersatzturner, Gäste)</t>
  </si>
  <si>
    <t>Trainer, Betreuer, Karis</t>
  </si>
  <si>
    <t>Folgende weitere Personen werden zur Übernachtung angemeldet.</t>
  </si>
  <si>
    <t>Essen</t>
  </si>
  <si>
    <t>Die Anzahl der bestellten Essen sollte ggf. mit der Anzahl eurer gemeldeten Betreuer und Teilnehmer übereinstimmen.</t>
  </si>
  <si>
    <t>Beitrag pro Übernachtung / Frühstück</t>
  </si>
  <si>
    <t>Orgabeitrag Teilnehmer (Tagesgäste)</t>
  </si>
  <si>
    <t>SGW 2 A</t>
  </si>
  <si>
    <t>SGW 2 B</t>
  </si>
  <si>
    <t>SGW Starters</t>
  </si>
  <si>
    <t>SGWIIA</t>
  </si>
  <si>
    <t>SGWIIB</t>
  </si>
  <si>
    <t>SGWS</t>
  </si>
  <si>
    <t>Frist Überweisung</t>
  </si>
  <si>
    <t>auf das folgende Konto zu überweisen:</t>
  </si>
  <si>
    <t>Verwendungszweck</t>
  </si>
  <si>
    <t xml:space="preserve">IBAN: DE76 2139 0008 0002527510, </t>
  </si>
  <si>
    <t xml:space="preserve">BIC: GENODEF1NSH </t>
  </si>
  <si>
    <t xml:space="preserve">SHTV Turnerjugend </t>
  </si>
  <si>
    <t xml:space="preserve">VR Bank zwischen den Meeren </t>
  </si>
  <si>
    <t>Daten Essen</t>
  </si>
  <si>
    <t>Gebühr pro Kind (Teilnehmer/in, Ersatzperson, Gast)</t>
  </si>
  <si>
    <t>Gebühr pro Erwachsener (Trainer/in, Betreuer/in, Kari)</t>
  </si>
  <si>
    <t>T-Shirts</t>
  </si>
  <si>
    <t>Beitrag pro Abendessen Samstag</t>
  </si>
  <si>
    <t>Beitrag pro T-Shirt</t>
  </si>
  <si>
    <t>Kaution pro Mannschaft</t>
  </si>
  <si>
    <t>KiSGruTu</t>
  </si>
  <si>
    <t>Ersatz</t>
  </si>
  <si>
    <t>Betreuer</t>
  </si>
  <si>
    <t>Größen</t>
  </si>
  <si>
    <t>Anzahl Kinder</t>
  </si>
  <si>
    <t>Anzahl Erwachsene</t>
  </si>
  <si>
    <t>Ersatz NN</t>
  </si>
  <si>
    <t>Ersatz Verein</t>
  </si>
  <si>
    <t>Anz Mannschaften</t>
  </si>
  <si>
    <t>Mannschaftsmeldebogen KiSGruTu</t>
  </si>
  <si>
    <t>Jede angemeldete Person bekommt ein T-Shirt. Bitte tragt hier die benötigte Anzahl ein!</t>
  </si>
  <si>
    <t>Ersatz VN</t>
  </si>
  <si>
    <t>Gesamt Kinder</t>
  </si>
  <si>
    <t>*Ich versichere, dass dem Verein von allen anwesenden Betreuenden, Trainern und Kampfrichtern ein unterschriebener Ehrenkodex und die Verhaltensregeln (beides nicht älter als vier Jahre) vorliegt. Von den Personen, die in der Gemeinschaftsunterkunft übernachten, liegt ein aktuelles erweitertes Führungszeugnis vor.</t>
  </si>
  <si>
    <t>XXL</t>
  </si>
  <si>
    <t>Jeder Verein muss bei der Wettkampfmeldung versichern, dass seine Betreuenden, Trainer und Kampfrichter den Ehrenkodex und die Verhaltensregeln (beides nicht älter als vier Jahre) unterzeichnet haben. Des Weiteren muss dem Verein von den Personen, die in der Gemeinschaftsunterkunft übernachten, ein erweitertes Führungszeugnis vorliegen (nicht älter als vier Jahre).</t>
  </si>
  <si>
    <t>Ehrenkodex*</t>
  </si>
  <si>
    <t>Ehrenkodex</t>
  </si>
  <si>
    <t>Es wurden zu wenige oder zu viele Disziplinen ausgewählt.</t>
  </si>
  <si>
    <t>Je nach WK-Klasse ältere/jüngere Teilnehmer als der Durchschnitt.</t>
  </si>
  <si>
    <r>
      <t xml:space="preserve">Diese Disziplinen müssen für die WK-Klasse ausgewählt werden </t>
    </r>
    <r>
      <rPr>
        <i/>
        <sz val="11"/>
        <color theme="1"/>
        <rFont val="Tahoma"/>
        <family val="2"/>
      </rPr>
      <t>(nur Starters)</t>
    </r>
    <r>
      <rPr>
        <sz val="11"/>
        <color theme="1"/>
        <rFont val="Tahoma"/>
        <family val="2"/>
      </rPr>
      <t>.</t>
    </r>
  </si>
  <si>
    <t>Bitte fügt hier die Daten eurer Kampfrichter ein, die ihr für diesen Wettkampf melden möchtet. Euer Vereinsname erscheint an dieser Stelle automatisch sowie die Anzahl eurer Mannschaften und benötigten Kampfrichter.</t>
  </si>
  <si>
    <r>
      <t xml:space="preserve">Bitte tragt </t>
    </r>
    <r>
      <rPr>
        <b/>
        <sz val="11"/>
        <color theme="1"/>
        <rFont val="Tahoma"/>
        <family val="2"/>
      </rPr>
      <t>zuerst alle Mannschaften in die obere Tabelle</t>
    </r>
    <r>
      <rPr>
        <sz val="11"/>
        <color theme="1"/>
        <rFont val="Tahoma"/>
        <family val="2"/>
      </rPr>
      <t xml:space="preserve"> mit der jeweiligen Wettkampfklasse und Disziplinen ein. </t>
    </r>
    <r>
      <rPr>
        <b/>
        <sz val="11"/>
        <color theme="1"/>
        <rFont val="Tahoma"/>
        <family val="2"/>
      </rPr>
      <t>Danach füllt für jede Mannschaft die entsprechende Tabelle aus</t>
    </r>
    <r>
      <rPr>
        <sz val="11"/>
        <color theme="1"/>
        <rFont val="Tahoma"/>
        <family val="2"/>
      </rPr>
      <t xml:space="preserve"> und achtet auf die korrekte Angabe der Geburtsjahrgänge.
Die Wettkampfklassen erscheinen rot hinterlegt, solange nicht die nötige Anzahl an Disziplinen ausgewählt ist.</t>
    </r>
  </si>
  <si>
    <t>Setzt die Zelle Fotoerlaubnis auf "ja oder "nein", um der folgenden Erklärung zuzustimmen oder diese abzulehnen.
Im Rahmen der Veranstaltungen werden Fotos und Videos von der Presse zur Berichterstattung in Print- und Onlinemedien gemacht, ebenso wie zur Veröffentlichung in Print- und Onlinemedien des SHTV und der TuJuSH. Die beigefügten Informationen zum Datenschutz haben die Teilnehmer bzw. deren Sorgeberechtigte erhalten und zur Kenntnis genommen.</t>
  </si>
  <si>
    <t>TGM Jugend</t>
  </si>
  <si>
    <t>TGM Junioren</t>
  </si>
  <si>
    <t>TGW Junioren</t>
  </si>
  <si>
    <t>TGMJugend</t>
  </si>
  <si>
    <t>TGMJunioren</t>
  </si>
  <si>
    <t>TGWJunioren</t>
  </si>
  <si>
    <t>Gesamt</t>
  </si>
  <si>
    <t>vegetarisch</t>
  </si>
  <si>
    <t>vegan</t>
  </si>
  <si>
    <t>davon laktoseintolerant</t>
  </si>
  <si>
    <t>davon
laktoseintolerant</t>
  </si>
  <si>
    <t>davon
Glutenunverträglichkeit</t>
  </si>
  <si>
    <t>davon Glutenunverträglichkeit</t>
  </si>
  <si>
    <t>Erwachsene Verein</t>
  </si>
  <si>
    <t>Erwachsene NN</t>
  </si>
  <si>
    <t>Erwachsene VN</t>
  </si>
  <si>
    <t>Hauptverantwortlicher vor Ort</t>
  </si>
  <si>
    <t>Bus</t>
  </si>
  <si>
    <t>PKW</t>
  </si>
  <si>
    <t>Wir können uns vorstellen die Klassenräume mit dem folgenden Verein zu teilen</t>
  </si>
  <si>
    <t>Für Vereine mit weiblichen und männlichen Teilnehmern</t>
  </si>
  <si>
    <t>Die Unterbringung unserer Teilnehmer kann gemischt erfolgen</t>
  </si>
  <si>
    <t>Anzahl der Personen, die getrennt untergebracht werden sollen</t>
  </si>
  <si>
    <t>weiblich</t>
  </si>
  <si>
    <t>männlich</t>
  </si>
  <si>
    <t>Mobilnummer (vor Ort erreichbar!)</t>
  </si>
  <si>
    <t>Unterbringung gemischt</t>
  </si>
  <si>
    <r>
      <t xml:space="preserve">bitte tragt in die Tabellenblätter </t>
    </r>
    <r>
      <rPr>
        <sz val="11"/>
        <color theme="4"/>
        <rFont val="Tahoma"/>
        <family val="2"/>
      </rPr>
      <t>Hauptmeldebogen</t>
    </r>
    <r>
      <rPr>
        <sz val="11"/>
        <rFont val="Tahoma"/>
        <family val="2"/>
      </rPr>
      <t>,</t>
    </r>
    <r>
      <rPr>
        <sz val="11"/>
        <color theme="1"/>
        <rFont val="Tahoma"/>
        <family val="2"/>
      </rPr>
      <t xml:space="preserve"> </t>
    </r>
    <r>
      <rPr>
        <sz val="11"/>
        <color theme="5"/>
        <rFont val="Tahoma"/>
        <family val="2"/>
      </rPr>
      <t>Karimeldebogen</t>
    </r>
    <r>
      <rPr>
        <sz val="11"/>
        <rFont val="Tahoma"/>
        <family val="2"/>
      </rPr>
      <t xml:space="preserve">, </t>
    </r>
    <r>
      <rPr>
        <sz val="11"/>
        <color theme="9"/>
        <rFont val="Tahoma"/>
        <family val="2"/>
      </rPr>
      <t>Manschaftsmeldebogen</t>
    </r>
    <r>
      <rPr>
        <sz val="11"/>
        <rFont val="Tahoma"/>
        <family val="2"/>
      </rPr>
      <t xml:space="preserve">, </t>
    </r>
    <r>
      <rPr>
        <sz val="11"/>
        <color rgb="FF569E31"/>
        <rFont val="Tahoma"/>
        <family val="2"/>
      </rPr>
      <t>weitere Anmeldungen</t>
    </r>
    <r>
      <rPr>
        <sz val="11"/>
        <color theme="1"/>
        <rFont val="Tahoma"/>
        <family val="2"/>
      </rPr>
      <t xml:space="preserve">, </t>
    </r>
    <r>
      <rPr>
        <sz val="11"/>
        <color rgb="FF20E3FF"/>
        <rFont val="Tahoma"/>
        <family val="2"/>
      </rPr>
      <t>weitere Angaben</t>
    </r>
    <r>
      <rPr>
        <sz val="11"/>
        <color theme="1"/>
        <rFont val="Tahoma"/>
        <family val="2"/>
      </rPr>
      <t xml:space="preserve">, </t>
    </r>
    <r>
      <rPr>
        <sz val="11"/>
        <color theme="8"/>
        <rFont val="Tahoma"/>
        <family val="2"/>
      </rPr>
      <t>T-Shirts</t>
    </r>
    <r>
      <rPr>
        <sz val="11"/>
        <color theme="1"/>
        <rFont val="Tahoma"/>
        <family val="2"/>
      </rPr>
      <t xml:space="preserve"> und </t>
    </r>
    <r>
      <rPr>
        <sz val="11"/>
        <color rgb="FF0070C0"/>
        <rFont val="Tahoma"/>
        <family val="2"/>
      </rPr>
      <t>Essen</t>
    </r>
    <r>
      <rPr>
        <sz val="11"/>
        <color theme="1"/>
        <rFont val="Tahoma"/>
        <family val="2"/>
      </rPr>
      <t xml:space="preserve"> eure Daten ein.</t>
    </r>
  </si>
  <si>
    <r>
      <t>Trainer, Betreuer, Ersatzpersonen, weitere Kinder, Gäste und Kampfrichter, die dort übernachten, tragt ihr bitte in das Blatt "</t>
    </r>
    <r>
      <rPr>
        <b/>
        <sz val="11"/>
        <color rgb="FF569E31"/>
        <rFont val="Tahoma"/>
        <family val="2"/>
      </rPr>
      <t>weitere Anmeldungen</t>
    </r>
    <r>
      <rPr>
        <sz val="11"/>
        <color theme="1"/>
        <rFont val="Tahoma"/>
        <family val="2"/>
      </rPr>
      <t>" ein.
Im SGW reicht weiterhin der SGW-Startpass.
Falls ihr beim Turnen Geräte benötigt, nennt uns diese bitte!</t>
    </r>
  </si>
  <si>
    <t>Mobilnummer vor Ort</t>
  </si>
  <si>
    <t>Unterbringung mit</t>
  </si>
  <si>
    <t>gemischt</t>
  </si>
  <si>
    <t>34. Kinder- und Schülergruppenturniade</t>
  </si>
  <si>
    <t>vom 13. bis 15. November 2026 beim TSV Nord Harrislee</t>
  </si>
  <si>
    <t>Meldeschluss: 23. Oktober 2026</t>
  </si>
  <si>
    <t xml:space="preserve">Verwendungszweck: Kisgrutu 2026 + </t>
  </si>
  <si>
    <t>Wir reisen an mit</t>
  </si>
  <si>
    <t>PKW/Kleinbus</t>
  </si>
  <si>
    <t>Reisebus</t>
  </si>
  <si>
    <t>mit Fleisch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</si>
</sst>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407]d/\ mmmm\ yyyy;@"/>
  </numFmts>
  <fonts count="27" x14ac:knownFonts="1">
    <font>
      <sz val="11"/>
      <color theme="1"/>
      <name val="Aptos Narrow"/>
      <family val="2"/>
      <scheme val="minor"/>
    </font>
    <font>
      <sz val="11"/>
      <color theme="1"/>
      <name val="Tahoma"/>
      <family val="2"/>
    </font>
    <font>
      <b/>
      <sz val="11"/>
      <color theme="1"/>
      <name val="Tahoma"/>
      <family val="2"/>
    </font>
    <font>
      <b/>
      <sz val="11"/>
      <color theme="0"/>
      <name val="Tahoma"/>
      <family val="2"/>
    </font>
    <font>
      <sz val="11"/>
      <name val="Tahoma"/>
      <family val="2"/>
    </font>
    <font>
      <u/>
      <sz val="11"/>
      <color theme="10"/>
      <name val="Aptos Narrow"/>
      <family val="2"/>
      <scheme val="minor"/>
    </font>
    <font>
      <sz val="11"/>
      <color rgb="FFC00000"/>
      <name val="Tahoma"/>
      <family val="2"/>
    </font>
    <font>
      <sz val="9"/>
      <color theme="1"/>
      <name val="Tahoma"/>
      <family val="2"/>
    </font>
    <font>
      <b/>
      <sz val="11"/>
      <color rgb="FFC00000"/>
      <name val="Tahoma"/>
      <family val="2"/>
    </font>
    <font>
      <b/>
      <sz val="11"/>
      <color theme="4"/>
      <name val="Tahoma"/>
      <family val="2"/>
    </font>
    <font>
      <sz val="11"/>
      <color theme="4"/>
      <name val="Tahoma"/>
      <family val="2"/>
    </font>
    <font>
      <sz val="11"/>
      <color theme="5"/>
      <name val="Tahoma"/>
      <family val="2"/>
    </font>
    <font>
      <sz val="11"/>
      <color theme="9"/>
      <name val="Tahoma"/>
      <family val="2"/>
    </font>
    <font>
      <b/>
      <sz val="11"/>
      <color theme="5"/>
      <name val="Tahoma"/>
      <family val="2"/>
    </font>
    <font>
      <b/>
      <sz val="11"/>
      <color theme="9"/>
      <name val="Tahoma"/>
      <family val="2"/>
    </font>
    <font>
      <i/>
      <sz val="11"/>
      <color theme="1"/>
      <name val="Tahoma"/>
      <family val="2"/>
    </font>
    <font>
      <sz val="8"/>
      <name val="Aptos Narrow"/>
      <family val="2"/>
      <scheme val="minor"/>
    </font>
    <font>
      <b/>
      <sz val="11"/>
      <color theme="8"/>
      <name val="Tahoma"/>
      <family val="2"/>
    </font>
    <font>
      <sz val="12"/>
      <color theme="1"/>
      <name val="Aptos"/>
      <family val="2"/>
    </font>
    <font>
      <sz val="11"/>
      <color theme="0"/>
      <name val="Tahoma"/>
      <family val="2"/>
    </font>
    <font>
      <b/>
      <sz val="11"/>
      <color rgb="FF569E31"/>
      <name val="Tahoma"/>
      <family val="2"/>
    </font>
    <font>
      <sz val="11"/>
      <color theme="8"/>
      <name val="Tahoma"/>
      <family val="2"/>
    </font>
    <font>
      <i/>
      <sz val="9"/>
      <color theme="1"/>
      <name val="Tahoma"/>
      <family val="2"/>
    </font>
    <font>
      <b/>
      <sz val="9"/>
      <color theme="1"/>
      <name val="Tahoma"/>
      <family val="2"/>
    </font>
    <font>
      <sz val="11"/>
      <color rgb="FF569E31"/>
      <name val="Tahoma"/>
      <family val="2"/>
    </font>
    <font>
      <sz val="11"/>
      <color rgb="FF20E3FF"/>
      <name val="Tahoma"/>
      <family val="2"/>
    </font>
    <font>
      <sz val="11"/>
      <color rgb="FF0070C0"/>
      <name val="Tahoma"/>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1"/>
        <bgColor theme="1"/>
      </patternFill>
    </fill>
    <fill>
      <patternFill patternType="solid">
        <fgColor theme="1"/>
        <bgColor indexed="64"/>
      </patternFill>
    </fill>
    <fill>
      <patternFill patternType="solid">
        <fgColor rgb="FFC00000"/>
        <bgColor indexed="64"/>
      </patternFill>
    </fill>
    <fill>
      <patternFill patternType="solid">
        <fgColor theme="7"/>
        <bgColor indexed="64"/>
      </patternFill>
    </fill>
    <fill>
      <patternFill patternType="solid">
        <fgColor theme="8"/>
        <bgColor indexed="64"/>
      </patternFill>
    </fill>
  </fills>
  <borders count="13">
    <border>
      <left/>
      <right/>
      <top/>
      <bottom/>
      <diagonal/>
    </border>
    <border>
      <left style="thin">
        <color theme="1"/>
      </left>
      <right style="thin">
        <color theme="1"/>
      </right>
      <top style="thin">
        <color theme="1"/>
      </top>
      <bottom style="thin">
        <color theme="1"/>
      </bottom>
      <diagonal/>
    </border>
    <border>
      <left/>
      <right style="thin">
        <color auto="1"/>
      </right>
      <top/>
      <bottom/>
      <diagonal/>
    </border>
    <border>
      <left/>
      <right/>
      <top/>
      <bottom style="double">
        <color auto="1"/>
      </bottom>
      <diagonal/>
    </border>
    <border>
      <left/>
      <right style="thin">
        <color auto="1"/>
      </right>
      <top/>
      <bottom style="double">
        <color auto="1"/>
      </bottom>
      <diagonal/>
    </border>
    <border>
      <left style="thin">
        <color theme="1"/>
      </left>
      <right style="thin">
        <color theme="1"/>
      </right>
      <top/>
      <bottom style="medium">
        <color theme="1"/>
      </bottom>
      <diagonal/>
    </border>
    <border>
      <left style="thin">
        <color theme="1"/>
      </left>
      <right style="thin">
        <color theme="1"/>
      </right>
      <top style="thin">
        <color theme="1"/>
      </top>
      <bottom/>
      <diagonal/>
    </border>
    <border>
      <left/>
      <right style="thin">
        <color theme="1"/>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
      <left style="thin">
        <color theme="1"/>
      </left>
      <right style="thin">
        <color theme="1"/>
      </right>
      <top style="thin">
        <color theme="1"/>
      </top>
      <bottom style="medium">
        <color theme="1"/>
      </bottom>
      <diagonal/>
    </border>
    <border>
      <left style="thin">
        <color theme="1"/>
      </left>
      <right style="thin">
        <color theme="1"/>
      </right>
      <top style="medium">
        <color theme="1"/>
      </top>
      <bottom style="medium">
        <color theme="1"/>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5" fillId="0" borderId="0" applyNumberFormat="0" applyFill="0" applyBorder="0" applyAlignment="0" applyProtection="0"/>
  </cellStyleXfs>
  <cellXfs count="124">
    <xf numFmtId="0" fontId="0" fillId="0" borderId="0" xfId="0"/>
    <xf numFmtId="0" fontId="2" fillId="0" borderId="0" xfId="0"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1" fillId="2" borderId="0" xfId="0" applyFont="1" applyFill="1"/>
    <xf numFmtId="0" fontId="3" fillId="0" borderId="0" xfId="0" applyFont="1" applyAlignment="1">
      <alignment horizontal="left"/>
    </xf>
    <xf numFmtId="0" fontId="3"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164" fontId="4" fillId="0" borderId="0" xfId="0" applyNumberFormat="1" applyFont="1" applyAlignment="1">
      <alignment horizontal="center"/>
    </xf>
    <xf numFmtId="0" fontId="1" fillId="2" borderId="0" xfId="0" applyFont="1" applyFill="1" applyAlignment="1">
      <alignment horizontal="left" wrapText="1"/>
    </xf>
    <xf numFmtId="0" fontId="4" fillId="2" borderId="0" xfId="0" applyFont="1" applyFill="1"/>
    <xf numFmtId="0" fontId="4" fillId="2" borderId="0" xfId="0" applyFont="1" applyFill="1" applyAlignment="1">
      <alignment horizontal="center"/>
    </xf>
    <xf numFmtId="0" fontId="1" fillId="2" borderId="0" xfId="0" applyFont="1" applyFill="1" applyAlignment="1">
      <alignment vertical="top" wrapText="1"/>
    </xf>
    <xf numFmtId="0" fontId="15" fillId="2" borderId="0" xfId="0" applyFont="1" applyFill="1"/>
    <xf numFmtId="0" fontId="3" fillId="6" borderId="8" xfId="0" applyFont="1" applyFill="1" applyBorder="1"/>
    <xf numFmtId="0" fontId="1" fillId="4" borderId="8" xfId="0" applyFont="1" applyFill="1" applyBorder="1" applyAlignment="1">
      <alignment horizontal="left"/>
    </xf>
    <xf numFmtId="0" fontId="4" fillId="0" borderId="0" xfId="1" applyFont="1" applyFill="1" applyBorder="1" applyAlignment="1">
      <alignment horizontal="left"/>
    </xf>
    <xf numFmtId="0" fontId="3" fillId="5" borderId="5" xfId="0" applyFont="1" applyFill="1" applyBorder="1" applyAlignment="1">
      <alignment horizontal="left"/>
    </xf>
    <xf numFmtId="0" fontId="17" fillId="2" borderId="0" xfId="0" applyFont="1" applyFill="1" applyAlignment="1">
      <alignment horizontal="right"/>
    </xf>
    <xf numFmtId="0" fontId="1" fillId="3" borderId="0" xfId="0" applyFont="1" applyFill="1" applyAlignment="1" applyProtection="1">
      <alignment horizontal="left" indent="1"/>
      <protection locked="0"/>
    </xf>
    <xf numFmtId="0" fontId="1" fillId="0" borderId="0" xfId="0" applyFont="1" applyAlignment="1" applyProtection="1">
      <alignment horizontal="left"/>
      <protection locked="0"/>
    </xf>
    <xf numFmtId="0" fontId="4" fillId="0" borderId="1" xfId="0" applyFont="1" applyBorder="1" applyAlignment="1" applyProtection="1">
      <alignment horizontal="left"/>
      <protection locked="0"/>
    </xf>
    <xf numFmtId="0" fontId="4" fillId="0" borderId="1" xfId="0" applyFont="1" applyBorder="1" applyAlignment="1" applyProtection="1">
      <alignment horizontal="center"/>
      <protection locked="0"/>
    </xf>
    <xf numFmtId="0" fontId="4" fillId="0" borderId="7" xfId="0" applyFont="1" applyBorder="1" applyAlignment="1" applyProtection="1">
      <alignment horizontal="left"/>
      <protection locked="0"/>
    </xf>
    <xf numFmtId="0" fontId="4" fillId="0" borderId="9" xfId="0" applyFont="1" applyBorder="1" applyAlignment="1" applyProtection="1">
      <alignment horizontal="center"/>
      <protection locked="0"/>
    </xf>
    <xf numFmtId="0" fontId="4" fillId="0" borderId="6" xfId="0" applyFont="1" applyBorder="1" applyAlignment="1" applyProtection="1">
      <alignment horizontal="left"/>
      <protection locked="0"/>
    </xf>
    <xf numFmtId="0" fontId="4" fillId="0" borderId="0" xfId="0" applyFont="1" applyAlignment="1" applyProtection="1">
      <alignment horizontal="left"/>
      <protection locked="0"/>
    </xf>
    <xf numFmtId="0" fontId="1" fillId="0" borderId="0" xfId="0" applyFont="1"/>
    <xf numFmtId="0" fontId="17" fillId="2" borderId="0" xfId="0" applyFont="1" applyFill="1" applyAlignment="1">
      <alignment horizontal="right" indent="1"/>
    </xf>
    <xf numFmtId="0" fontId="1" fillId="2" borderId="0" xfId="0" applyFont="1" applyFill="1" applyAlignment="1">
      <alignment horizontal="center"/>
    </xf>
    <xf numFmtId="0" fontId="1" fillId="0" borderId="0" xfId="0" applyFont="1" applyProtection="1">
      <protection locked="0"/>
    </xf>
    <xf numFmtId="0" fontId="1" fillId="0" borderId="0" xfId="0" applyFont="1" applyAlignment="1" applyProtection="1">
      <alignment horizontal="center"/>
      <protection locked="0"/>
    </xf>
    <xf numFmtId="0" fontId="2" fillId="2" borderId="0" xfId="0" applyFont="1" applyFill="1" applyAlignment="1">
      <alignment horizontal="left"/>
    </xf>
    <xf numFmtId="0" fontId="2" fillId="2" borderId="0" xfId="0" applyFont="1" applyFill="1"/>
    <xf numFmtId="0" fontId="4" fillId="2" borderId="0" xfId="0" applyFont="1" applyFill="1" applyAlignment="1">
      <alignment horizontal="left"/>
    </xf>
    <xf numFmtId="0" fontId="6" fillId="2" borderId="0" xfId="0" applyFont="1" applyFill="1" applyAlignment="1">
      <alignment horizontal="left"/>
    </xf>
    <xf numFmtId="0" fontId="6" fillId="2" borderId="0" xfId="0" applyFont="1" applyFill="1"/>
    <xf numFmtId="0" fontId="2" fillId="3" borderId="2" xfId="0" applyFont="1" applyFill="1" applyBorder="1" applyAlignment="1">
      <alignment horizontal="right" indent="1"/>
    </xf>
    <xf numFmtId="0" fontId="7" fillId="3" borderId="2" xfId="0" applyFont="1" applyFill="1" applyBorder="1" applyAlignment="1">
      <alignment horizontal="right" indent="1"/>
    </xf>
    <xf numFmtId="0" fontId="1" fillId="2" borderId="2" xfId="0" applyFont="1" applyFill="1" applyBorder="1" applyAlignment="1">
      <alignment horizontal="right" indent="1"/>
    </xf>
    <xf numFmtId="0" fontId="1" fillId="2" borderId="0" xfId="0" applyFont="1" applyFill="1" applyAlignment="1">
      <alignment horizontal="left" indent="1"/>
    </xf>
    <xf numFmtId="0" fontId="1" fillId="3" borderId="0" xfId="0" applyFont="1" applyFill="1" applyAlignment="1">
      <alignment horizontal="left" indent="1"/>
    </xf>
    <xf numFmtId="0" fontId="1" fillId="3" borderId="0" xfId="0" applyFont="1" applyFill="1" applyAlignment="1">
      <alignment horizontal="right" indent="1"/>
    </xf>
    <xf numFmtId="164" fontId="1" fillId="3" borderId="0" xfId="0" applyNumberFormat="1" applyFont="1" applyFill="1" applyAlignment="1">
      <alignment horizontal="right" indent="1"/>
    </xf>
    <xf numFmtId="0" fontId="7" fillId="3" borderId="0" xfId="0" applyFont="1" applyFill="1" applyAlignment="1">
      <alignment horizontal="left" indent="1"/>
    </xf>
    <xf numFmtId="0" fontId="1" fillId="2" borderId="0" xfId="0" applyFont="1" applyFill="1" applyAlignment="1">
      <alignment horizontal="right" indent="1"/>
    </xf>
    <xf numFmtId="164" fontId="1" fillId="2" borderId="0" xfId="0" applyNumberFormat="1" applyFont="1" applyFill="1" applyAlignment="1">
      <alignment horizontal="left"/>
    </xf>
    <xf numFmtId="0" fontId="1" fillId="3" borderId="0" xfId="0" applyFont="1" applyFill="1"/>
    <xf numFmtId="49" fontId="4" fillId="2" borderId="0" xfId="0" applyNumberFormat="1" applyFont="1" applyFill="1" applyAlignment="1">
      <alignment horizontal="left"/>
    </xf>
    <xf numFmtId="0" fontId="1" fillId="2" borderId="2" xfId="0" applyFont="1" applyFill="1" applyBorder="1"/>
    <xf numFmtId="0" fontId="2" fillId="3" borderId="4" xfId="0" applyFont="1" applyFill="1" applyBorder="1" applyAlignment="1">
      <alignment horizontal="right" indent="1"/>
    </xf>
    <xf numFmtId="164" fontId="8" fillId="3" borderId="3" xfId="0" applyNumberFormat="1" applyFont="1" applyFill="1" applyBorder="1" applyAlignment="1">
      <alignment horizontal="left" indent="1"/>
    </xf>
    <xf numFmtId="0" fontId="4" fillId="2" borderId="0" xfId="0" applyFont="1" applyFill="1" applyAlignment="1">
      <alignment horizontal="left" wrapText="1"/>
    </xf>
    <xf numFmtId="0" fontId="7" fillId="2" borderId="2" xfId="0" applyFont="1" applyFill="1" applyBorder="1" applyAlignment="1">
      <alignment horizontal="right" indent="1"/>
    </xf>
    <xf numFmtId="0" fontId="7" fillId="2" borderId="0" xfId="0" applyFont="1" applyFill="1" applyAlignment="1">
      <alignment horizontal="left" indent="1"/>
    </xf>
    <xf numFmtId="164" fontId="1" fillId="2" borderId="0" xfId="0" applyNumberFormat="1" applyFont="1" applyFill="1" applyAlignment="1">
      <alignment horizontal="right" indent="1"/>
    </xf>
    <xf numFmtId="0" fontId="2" fillId="4" borderId="0" xfId="0" applyFont="1" applyFill="1" applyAlignment="1">
      <alignment horizontal="right" indent="1"/>
    </xf>
    <xf numFmtId="0" fontId="1" fillId="4" borderId="0" xfId="0" applyFont="1" applyFill="1" applyAlignment="1">
      <alignment horizontal="left"/>
    </xf>
    <xf numFmtId="0" fontId="2" fillId="2" borderId="0" xfId="0" applyFont="1" applyFill="1" applyAlignment="1">
      <alignment horizontal="right" indent="1"/>
    </xf>
    <xf numFmtId="0" fontId="1" fillId="2" borderId="0" xfId="0" applyFont="1" applyFill="1" applyAlignment="1">
      <alignment horizontal="right"/>
    </xf>
    <xf numFmtId="0" fontId="3" fillId="0" borderId="5" xfId="0" applyFont="1" applyBorder="1" applyAlignment="1">
      <alignment horizontal="left"/>
    </xf>
    <xf numFmtId="0" fontId="3" fillId="0" borderId="5" xfId="0" applyFont="1" applyBorder="1" applyAlignment="1">
      <alignment horizontal="center"/>
    </xf>
    <xf numFmtId="0" fontId="1" fillId="2" borderId="0" xfId="0" applyFont="1" applyFill="1" applyAlignment="1">
      <alignment vertical="center"/>
    </xf>
    <xf numFmtId="0" fontId="1" fillId="0" borderId="0" xfId="0" applyFont="1" applyAlignment="1">
      <alignment horizontal="center"/>
    </xf>
    <xf numFmtId="0" fontId="1" fillId="4" borderId="0" xfId="0" applyFont="1" applyFill="1" applyAlignment="1">
      <alignment horizontal="left" indent="1"/>
    </xf>
    <xf numFmtId="0" fontId="0" fillId="4" borderId="0" xfId="0" applyFill="1" applyAlignment="1">
      <alignment horizontal="left" indent="1"/>
    </xf>
    <xf numFmtId="0" fontId="2" fillId="4" borderId="0" xfId="0" applyFont="1" applyFill="1" applyAlignment="1">
      <alignment horizontal="left" indent="1"/>
    </xf>
    <xf numFmtId="49" fontId="1" fillId="3" borderId="0" xfId="0" applyNumberFormat="1" applyFont="1" applyFill="1" applyAlignment="1" applyProtection="1">
      <alignment horizontal="left" indent="1"/>
      <protection locked="0"/>
    </xf>
    <xf numFmtId="0" fontId="3" fillId="0" borderId="0" xfId="0" applyFont="1"/>
    <xf numFmtId="0" fontId="4" fillId="0" borderId="0" xfId="0" applyFont="1"/>
    <xf numFmtId="164" fontId="1" fillId="0" borderId="0" xfId="0" applyNumberFormat="1" applyFont="1" applyAlignment="1">
      <alignment horizontal="center"/>
    </xf>
    <xf numFmtId="0" fontId="3" fillId="6" borderId="0" xfId="0" applyFont="1" applyFill="1" applyAlignment="1">
      <alignment horizontal="left"/>
    </xf>
    <xf numFmtId="0" fontId="1" fillId="4" borderId="0" xfId="0" applyFont="1" applyFill="1"/>
    <xf numFmtId="0" fontId="1" fillId="2" borderId="0" xfId="0" applyFont="1" applyFill="1" applyAlignment="1">
      <alignment horizontal="left" vertical="top" wrapText="1"/>
    </xf>
    <xf numFmtId="0" fontId="18" fillId="2" borderId="0" xfId="0" applyFont="1" applyFill="1" applyAlignment="1">
      <alignment vertical="center"/>
    </xf>
    <xf numFmtId="0" fontId="4" fillId="0" borderId="10" xfId="0" applyFont="1" applyBorder="1" applyAlignment="1" applyProtection="1">
      <alignment horizontal="left"/>
      <protection locked="0"/>
    </xf>
    <xf numFmtId="0" fontId="4" fillId="0" borderId="10" xfId="0" applyFont="1" applyBorder="1" applyAlignment="1" applyProtection="1">
      <alignment horizontal="center"/>
      <protection locked="0"/>
    </xf>
    <xf numFmtId="0" fontId="1" fillId="7" borderId="0" xfId="0" applyFont="1" applyFill="1" applyAlignment="1">
      <alignment horizontal="left"/>
    </xf>
    <xf numFmtId="0" fontId="1" fillId="8" borderId="0" xfId="0" applyFont="1" applyFill="1" applyAlignment="1">
      <alignment horizontal="left"/>
    </xf>
    <xf numFmtId="0" fontId="1" fillId="9" borderId="0" xfId="0" applyFont="1" applyFill="1" applyAlignment="1">
      <alignment horizontal="left"/>
    </xf>
    <xf numFmtId="0" fontId="4" fillId="2" borderId="0" xfId="0" applyFont="1" applyFill="1" applyAlignment="1">
      <alignment horizontal="left" vertical="top" wrapText="1"/>
    </xf>
    <xf numFmtId="0" fontId="1" fillId="2" borderId="12" xfId="0" applyFont="1" applyFill="1" applyBorder="1" applyAlignment="1">
      <alignment horizontal="left" indent="1"/>
    </xf>
    <xf numFmtId="0" fontId="1" fillId="2" borderId="12" xfId="0" applyFont="1" applyFill="1" applyBorder="1" applyAlignment="1">
      <alignment horizontal="center"/>
    </xf>
    <xf numFmtId="0" fontId="1" fillId="0" borderId="0" xfId="0" applyFont="1" applyAlignment="1">
      <alignment horizontal="right" indent="1"/>
    </xf>
    <xf numFmtId="0" fontId="1" fillId="0" borderId="0" xfId="0" applyFont="1" applyAlignment="1">
      <alignment horizontal="center" vertical="center" wrapText="1"/>
    </xf>
    <xf numFmtId="0" fontId="1" fillId="6" borderId="0" xfId="0" applyFont="1" applyFill="1"/>
    <xf numFmtId="0" fontId="2" fillId="0" borderId="0" xfId="0" applyFont="1" applyAlignment="1" applyProtection="1">
      <alignment horizontal="center"/>
      <protection locked="0"/>
    </xf>
    <xf numFmtId="0" fontId="15" fillId="0" borderId="0" xfId="0" applyFont="1" applyAlignment="1" applyProtection="1">
      <alignment horizontal="center"/>
      <protection locked="0"/>
    </xf>
    <xf numFmtId="0" fontId="1" fillId="0" borderId="0" xfId="0" applyFont="1" applyAlignment="1">
      <alignment horizontal="center" vertical="center"/>
    </xf>
    <xf numFmtId="0" fontId="19" fillId="2" borderId="0" xfId="0" applyFont="1" applyFill="1"/>
    <xf numFmtId="0" fontId="15" fillId="2" borderId="12" xfId="0" applyFont="1" applyFill="1" applyBorder="1" applyAlignment="1">
      <alignment horizontal="center"/>
    </xf>
    <xf numFmtId="0" fontId="3" fillId="5" borderId="11" xfId="0" applyFont="1" applyFill="1" applyBorder="1" applyAlignment="1">
      <alignment horizontal="center" vertical="center"/>
    </xf>
    <xf numFmtId="0" fontId="2" fillId="4" borderId="2" xfId="0" applyFont="1" applyFill="1" applyBorder="1" applyAlignment="1">
      <alignment horizontal="right" indent="1"/>
    </xf>
    <xf numFmtId="0" fontId="7" fillId="4" borderId="2" xfId="0" applyFont="1" applyFill="1" applyBorder="1" applyAlignment="1">
      <alignment horizontal="right" indent="1"/>
    </xf>
    <xf numFmtId="0" fontId="8" fillId="4" borderId="2" xfId="0" applyFont="1" applyFill="1" applyBorder="1" applyAlignment="1">
      <alignment horizontal="right" indent="1"/>
    </xf>
    <xf numFmtId="0" fontId="23" fillId="4" borderId="2" xfId="0" applyFont="1" applyFill="1" applyBorder="1" applyAlignment="1">
      <alignment horizontal="right" indent="1"/>
    </xf>
    <xf numFmtId="0" fontId="22" fillId="4" borderId="2" xfId="0" applyFont="1" applyFill="1" applyBorder="1" applyAlignment="1">
      <alignment horizontal="right" indent="1"/>
    </xf>
    <xf numFmtId="0" fontId="1" fillId="4" borderId="0" xfId="0" applyFont="1" applyFill="1" applyAlignment="1" applyProtection="1">
      <alignment horizontal="left"/>
      <protection locked="0"/>
    </xf>
    <xf numFmtId="49" fontId="1" fillId="4" borderId="0" xfId="0" applyNumberFormat="1" applyFont="1" applyFill="1" applyAlignment="1" applyProtection="1">
      <alignment horizontal="left"/>
      <protection locked="0"/>
    </xf>
    <xf numFmtId="0" fontId="1" fillId="4" borderId="0" xfId="0" applyFont="1" applyFill="1" applyAlignment="1" applyProtection="1">
      <alignment horizontal="center"/>
      <protection locked="0"/>
    </xf>
    <xf numFmtId="0" fontId="3" fillId="2" borderId="0" xfId="0" applyFont="1" applyFill="1" applyAlignment="1">
      <alignment horizontal="left"/>
    </xf>
    <xf numFmtId="0" fontId="19" fillId="2" borderId="0" xfId="0" applyFont="1" applyFill="1" applyAlignment="1">
      <alignment horizontal="left"/>
    </xf>
    <xf numFmtId="164" fontId="19" fillId="2" borderId="0" xfId="0" applyNumberFormat="1" applyFont="1" applyFill="1" applyAlignment="1">
      <alignment horizontal="left"/>
    </xf>
    <xf numFmtId="165" fontId="19" fillId="2" borderId="0" xfId="0" applyNumberFormat="1" applyFont="1" applyFill="1" applyAlignment="1">
      <alignment horizontal="left"/>
    </xf>
    <xf numFmtId="0" fontId="1" fillId="2" borderId="0" xfId="0" applyFont="1" applyFill="1" applyAlignment="1">
      <alignment horizontal="left" wrapText="1"/>
    </xf>
    <xf numFmtId="0" fontId="6" fillId="2" borderId="0" xfId="0" applyFont="1" applyFill="1" applyAlignment="1">
      <alignment horizontal="center"/>
    </xf>
    <xf numFmtId="0" fontId="2" fillId="2" borderId="0" xfId="0" applyFont="1" applyFill="1" applyAlignment="1">
      <alignment horizontal="center"/>
    </xf>
    <xf numFmtId="0" fontId="1" fillId="2" borderId="0" xfId="0" applyFont="1" applyFill="1" applyAlignment="1">
      <alignment horizontal="center"/>
    </xf>
    <xf numFmtId="0" fontId="9" fillId="2" borderId="0" xfId="0" applyFont="1" applyFill="1" applyAlignment="1">
      <alignment horizontal="left"/>
    </xf>
    <xf numFmtId="0" fontId="14" fillId="2" borderId="0" xfId="0" applyFont="1" applyFill="1" applyAlignment="1">
      <alignment horizontal="left"/>
    </xf>
    <xf numFmtId="0" fontId="17" fillId="2" borderId="0" xfId="0" applyFont="1" applyFill="1" applyAlignment="1">
      <alignment horizontal="left"/>
    </xf>
    <xf numFmtId="0" fontId="1" fillId="2" borderId="0" xfId="0" applyFont="1" applyFill="1" applyAlignment="1">
      <alignment horizontal="left" vertical="top" wrapText="1"/>
    </xf>
    <xf numFmtId="0" fontId="13" fillId="2" borderId="0" xfId="0" applyFont="1" applyFill="1" applyAlignment="1">
      <alignment horizontal="left"/>
    </xf>
    <xf numFmtId="0" fontId="8" fillId="3" borderId="0" xfId="0" applyFont="1" applyFill="1" applyAlignment="1">
      <alignment horizontal="left"/>
    </xf>
    <xf numFmtId="0" fontId="4" fillId="3" borderId="0" xfId="0" applyFont="1" applyFill="1" applyAlignment="1">
      <alignment horizontal="right" indent="1"/>
    </xf>
    <xf numFmtId="49" fontId="4" fillId="3" borderId="0" xfId="0" applyNumberFormat="1" applyFont="1" applyFill="1" applyAlignment="1">
      <alignment horizontal="right" indent="1"/>
    </xf>
    <xf numFmtId="0" fontId="1" fillId="3" borderId="0" xfId="0" applyFont="1" applyFill="1" applyAlignment="1">
      <alignment horizontal="left" wrapText="1"/>
    </xf>
    <xf numFmtId="0" fontId="4" fillId="3" borderId="0" xfId="0" applyFont="1" applyFill="1" applyAlignment="1">
      <alignment horizontal="left" vertical="top" wrapText="1"/>
    </xf>
    <xf numFmtId="0" fontId="1" fillId="2" borderId="0" xfId="0" applyFont="1" applyFill="1" applyAlignment="1">
      <alignment horizontal="right" indent="1"/>
    </xf>
    <xf numFmtId="0" fontId="2" fillId="4" borderId="0" xfId="0" applyFont="1" applyFill="1" applyAlignment="1">
      <alignment wrapText="1"/>
    </xf>
    <xf numFmtId="0" fontId="1" fillId="4" borderId="0" xfId="0" applyFont="1" applyFill="1" applyAlignment="1">
      <alignment horizontal="right" indent="1"/>
    </xf>
    <xf numFmtId="0" fontId="2" fillId="4" borderId="0" xfId="0" applyFont="1" applyFill="1" applyAlignment="1">
      <alignment horizontal="right" indent="1"/>
    </xf>
    <xf numFmtId="0" fontId="6" fillId="4" borderId="0" xfId="0" applyFont="1" applyFill="1" applyAlignment="1">
      <alignment horizontal="left" vertical="top" wrapText="1"/>
    </xf>
  </cellXfs>
  <cellStyles count="2">
    <cellStyle name="Link" xfId="1" builtinId="8"/>
    <cellStyle name="Standard" xfId="0" builtinId="0"/>
  </cellStyles>
  <dxfs count="285">
    <dxf>
      <font>
        <color theme="0"/>
      </font>
      <fill>
        <patternFill>
          <bgColor rgb="FFC00000"/>
        </patternFill>
      </fill>
    </dxf>
    <dxf>
      <font>
        <color rgb="FFC00000"/>
      </font>
    </dxf>
    <dxf>
      <font>
        <color rgb="FFC00000"/>
      </font>
    </dxf>
    <dxf>
      <font>
        <color rgb="FFC00000"/>
      </font>
    </dxf>
    <dxf>
      <font>
        <color rgb="FFC00000"/>
      </font>
    </dxf>
    <dxf>
      <font>
        <color theme="0"/>
      </font>
      <fill>
        <patternFill>
          <bgColor theme="7"/>
        </patternFill>
      </fill>
    </dxf>
    <dxf>
      <font>
        <color theme="0"/>
      </font>
      <fill>
        <patternFill>
          <bgColor theme="7"/>
        </patternFill>
      </fill>
    </dxf>
    <dxf>
      <font>
        <color theme="0"/>
      </font>
      <fill>
        <patternFill>
          <bgColor theme="9"/>
        </patternFill>
      </fill>
    </dxf>
    <dxf>
      <font>
        <color theme="0"/>
      </font>
      <fill>
        <patternFill>
          <bgColor theme="7"/>
        </patternFill>
      </fill>
    </dxf>
    <dxf>
      <font>
        <color theme="0"/>
      </font>
      <fill>
        <patternFill>
          <bgColor theme="7"/>
        </patternFill>
      </fill>
    </dxf>
    <dxf>
      <font>
        <color theme="0"/>
      </font>
      <fill>
        <patternFill>
          <bgColor theme="9"/>
        </patternFill>
      </fill>
    </dxf>
    <dxf>
      <font>
        <color theme="0"/>
      </font>
      <fill>
        <patternFill>
          <bgColor theme="8"/>
        </patternFill>
      </fill>
    </dxf>
    <dxf>
      <font>
        <color theme="0"/>
      </font>
      <fill>
        <patternFill>
          <bgColor theme="8"/>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numFmt numFmtId="0" formatCode="General"/>
    </dxf>
    <dxf>
      <border outline="0">
        <top style="medium">
          <color theme="1"/>
        </top>
      </border>
    </dxf>
    <dxf>
      <font>
        <b val="0"/>
        <i val="0"/>
        <strike val="0"/>
        <condense val="0"/>
        <extend val="0"/>
        <outline val="0"/>
        <shadow val="0"/>
        <u val="none"/>
        <vertAlign val="baseline"/>
        <sz val="11"/>
        <color theme="1"/>
        <name val="Tahoma"/>
        <family val="2"/>
        <scheme val="none"/>
      </font>
    </dxf>
    <dxf>
      <border outline="0">
        <bottom style="medium">
          <color theme="1"/>
        </bottom>
      </border>
    </dxf>
    <dxf>
      <font>
        <b/>
        <i val="0"/>
        <strike val="0"/>
        <condense val="0"/>
        <extend val="0"/>
        <outline val="0"/>
        <shadow val="0"/>
        <u val="none"/>
        <vertAlign val="baseline"/>
        <sz val="11"/>
        <color theme="0"/>
        <name val="Tahoma"/>
        <family val="2"/>
        <scheme val="none"/>
      </font>
      <fill>
        <patternFill patternType="solid">
          <fgColor theme="1"/>
          <bgColor theme="1"/>
        </patternFill>
      </fill>
      <alignment horizontal="left" vertical="bottom" textRotation="0" wrapText="0"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164" formatCode="#,##0.00\ &quot;€&quo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dxf>
    <dxf>
      <font>
        <strike val="0"/>
        <outline val="0"/>
        <shadow val="0"/>
        <u val="none"/>
        <vertAlign val="baseline"/>
        <sz val="11"/>
        <color theme="0"/>
        <name val="Tahoma"/>
        <family val="2"/>
        <scheme val="none"/>
      </font>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strike val="0"/>
        <outline val="0"/>
        <shadow val="0"/>
        <u val="none"/>
        <vertAlign val="baseline"/>
        <sz val="11"/>
        <color theme="0"/>
        <name val="Tahoma"/>
        <family val="2"/>
        <scheme val="none"/>
      </font>
      <fill>
        <patternFill>
          <fgColor indexed="64"/>
          <bgColor theme="0"/>
        </patternFill>
      </fill>
    </dxf>
    <dxf>
      <font>
        <strike val="0"/>
        <outline val="0"/>
        <shadow val="0"/>
        <u val="none"/>
        <vertAlign val="baseline"/>
        <sz val="11"/>
        <color theme="0"/>
        <name val="Tahoma"/>
        <family val="2"/>
        <scheme val="none"/>
      </font>
      <fill>
        <patternFill>
          <fgColor indexed="64"/>
          <bgColor theme="0"/>
        </patternFill>
      </fill>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dxf>
    <dxf>
      <font>
        <strike val="0"/>
        <outline val="0"/>
        <shadow val="0"/>
        <u val="none"/>
        <vertAlign val="baseline"/>
        <sz val="11"/>
        <color theme="0"/>
        <name val="Tahoma"/>
        <family val="2"/>
        <scheme val="none"/>
      </font>
      <fill>
        <patternFill>
          <fgColor indexed="64"/>
          <bgColor theme="0"/>
        </patternFill>
      </fill>
    </dxf>
    <dxf>
      <font>
        <strike val="0"/>
        <outline val="0"/>
        <shadow val="0"/>
        <u val="none"/>
        <vertAlign val="baseline"/>
        <sz val="11"/>
        <color theme="0"/>
        <name val="Tahoma"/>
        <family val="2"/>
        <scheme val="none"/>
      </font>
      <fill>
        <patternFill>
          <fgColor indexed="64"/>
          <bgColor theme="0"/>
        </patternFill>
      </fill>
    </dxf>
    <dxf>
      <font>
        <strike val="0"/>
        <outline val="0"/>
        <shadow val="0"/>
        <u val="none"/>
        <vertAlign val="baseline"/>
        <sz val="11"/>
        <color theme="0"/>
        <name val="Tahoma"/>
        <family val="2"/>
        <scheme val="none"/>
      </font>
      <fill>
        <patternFill>
          <fgColor indexed="64"/>
          <bgColor theme="0"/>
        </patternFill>
      </fill>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Tahoma"/>
        <family val="2"/>
        <scheme val="none"/>
      </font>
      <fill>
        <patternFill>
          <fgColor indexed="64"/>
          <bgColor theme="0"/>
        </patternFill>
      </fill>
      <alignment horizontal="left" vertical="bottom" textRotation="0" wrapText="0" indent="0" justifyLastLine="0" shrinkToFit="0" readingOrder="0"/>
    </dxf>
    <dxf>
      <alignment horizontal="center" vertical="bottom" textRotation="0" wrapText="0" indent="0" justifyLastLine="0" shrinkToFit="0" readingOrder="0"/>
      <protection locked="1" hidden="0"/>
    </dxf>
    <dxf>
      <font>
        <b val="0"/>
        <i/>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b val="0"/>
        <i/>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right" vertical="bottom" textRotation="0" wrapText="0" relativeIndent="1"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Tahoma"/>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dxf>
    <dxf>
      <font>
        <b val="0"/>
        <i val="0"/>
        <strike val="0"/>
        <condense val="0"/>
        <extend val="0"/>
        <outline val="0"/>
        <shadow val="0"/>
        <u val="none"/>
        <vertAlign val="baseline"/>
        <sz val="11"/>
        <color theme="1"/>
        <name val="Tahoma"/>
        <family val="2"/>
        <scheme val="none"/>
      </font>
      <fill>
        <patternFill patternType="none">
          <fgColor indexed="64"/>
          <bgColor indexed="65"/>
        </patternFill>
      </fill>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protection locked="0" hidden="0"/>
    </dxf>
    <dxf>
      <font>
        <b val="0"/>
        <i val="0"/>
        <strike val="0"/>
        <condense val="0"/>
        <extend val="0"/>
        <outline val="0"/>
        <shadow val="0"/>
        <u val="none"/>
        <vertAlign val="baseline"/>
        <sz val="11"/>
        <color theme="1"/>
        <name val="Tahoma"/>
        <family val="2"/>
        <scheme val="none"/>
      </font>
      <fill>
        <patternFill patternType="none">
          <fgColor indexed="64"/>
          <bgColor indexed="65"/>
        </patternFill>
      </fill>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border diagonalUp="0" diagonalDown="0">
        <left style="thin">
          <color theme="1"/>
        </left>
        <right style="thin">
          <color theme="1"/>
        </right>
        <top style="thin">
          <color theme="1"/>
        </top>
        <bottom style="thin">
          <color theme="1"/>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1"/>
        </left>
        <right style="thin">
          <color theme="1"/>
        </right>
        <top style="thin">
          <color theme="1"/>
        </top>
        <bottom style="thin">
          <color theme="1"/>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theme="1"/>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border diagonalUp="0" diagonalDown="0" outline="0">
        <left/>
        <right style="thin">
          <color theme="1"/>
        </right>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border>
        <right style="thin">
          <color theme="1"/>
        </right>
      </border>
      <protection locked="0" hidden="0"/>
    </dxf>
    <dxf>
      <border outline="0">
        <top style="medium">
          <color theme="1"/>
        </top>
      </border>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border outline="0">
        <bottom style="medium">
          <color theme="1"/>
        </bottom>
      </border>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1"/>
        </left>
        <right style="thin">
          <color theme="1"/>
        </right>
        <top/>
        <bottom/>
      </border>
      <protection locked="1"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i val="0"/>
        <strike val="0"/>
        <condense val="0"/>
        <extend val="0"/>
        <outline val="0"/>
        <shadow val="0"/>
        <u val="none"/>
        <vertAlign val="baseline"/>
        <sz val="11"/>
        <color theme="1"/>
        <name val="Tahoma"/>
        <family val="2"/>
        <scheme val="none"/>
      </font>
      <alignment horizontal="left" vertical="bottom" textRotation="0" wrapText="0" indent="1" justifyLastLine="0" shrinkToFit="0" readingOrder="0"/>
      <protection locked="1" hidden="0"/>
    </dxf>
  </dxfs>
  <tableStyles count="0" defaultTableStyle="TableStyleMedium2" defaultPivotStyle="PivotStyleLight16"/>
  <colors>
    <mruColors>
      <color rgb="FF20E3FF"/>
      <color rgb="FF569E31"/>
      <color rgb="FF4A94FF"/>
      <color rgb="FFB9085F"/>
      <color rgb="FF8A18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B8:G19" totalsRowShown="0" headerRowDxfId="284" dataDxfId="283">
  <autoFilter ref="B8:G19"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Nachname" dataDxfId="282"/>
    <tableColumn id="6" xr3:uid="{00000000-0010-0000-0000-000006000000}" name="Vorname" dataDxfId="281"/>
    <tableColumn id="2" xr3:uid="{00000000-0010-0000-0000-000002000000}" name="Disziplin" dataDxfId="280"/>
    <tableColumn id="3" xr3:uid="{00000000-0010-0000-0000-000003000000}" name="E-Mail" dataDxfId="279"/>
    <tableColumn id="5" xr3:uid="{19EE7848-64A0-48DF-A595-2617D560092D}" name="Lizenz" dataDxfId="278"/>
    <tableColumn id="4" xr3:uid="{00000000-0010-0000-0000-000004000000}" name="Anmerkungen" dataDxfId="277"/>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14C14EA-8007-4BBA-A09B-B36AA94145E2}" name="msk" displayName="msk" ref="B7:J20" headerRowDxfId="276" dataDxfId="274" headerRowBorderDxfId="275" tableBorderDxfId="273">
  <autoFilter ref="B7:J20" xr:uid="{414C14EA-8007-4BBA-A09B-B36AA94145E2}"/>
  <tableColumns count="9">
    <tableColumn id="2" xr3:uid="{1C1A528A-9CCA-4CB5-980C-60F30627F2F2}" name="Mannschaft" totalsRowLabel="Ergebnis" dataDxfId="272" totalsRowDxfId="271"/>
    <tableColumn id="3" xr3:uid="{44F3FD77-C635-451F-A721-A487972CB9A4}" name="Klasse" dataDxfId="270" totalsRowDxfId="269"/>
    <tableColumn id="6" xr3:uid="{CE9EA4EB-8F9B-4CA1-9956-4FAD1661514B}" name="Tu" dataDxfId="268" totalsRowDxfId="267"/>
    <tableColumn id="7" xr3:uid="{BDD8DB59-920D-4CB5-B169-C9AD480623B2}" name="Si" dataDxfId="266" totalsRowDxfId="265"/>
    <tableColumn id="8" xr3:uid="{0902FD71-7F21-4489-81E4-71768328578F}" name="Ta" dataDxfId="264" totalsRowDxfId="263"/>
    <tableColumn id="9" xr3:uid="{A92B8753-E9AA-4B8F-AB68-6B27B9AF90AC}" name="Gym" dataDxfId="262" totalsRowDxfId="261"/>
    <tableColumn id="11" xr3:uid="{446511E9-5316-4EAB-8F09-D301CBAA2444}" name="PSt" dataDxfId="260" totalsRowDxfId="259"/>
    <tableColumn id="13" xr3:uid="{F771509F-250F-489F-B4D3-1359CF0BB39D}" name="Wurf" dataDxfId="258" totalsRowDxfId="257"/>
    <tableColumn id="1" xr3:uid="{30945748-4EEA-4439-967B-9E7437AAC690}" name="Benötigte Geräte Turnen" totalsRowFunction="count" dataDxfId="256" totalsRowDxfId="255"/>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69EB679-0D6E-4B93-8F24-69B42C820E93}" name="mski" displayName="mski" ref="D23:G39" totalsRowShown="0" headerRowDxfId="254" dataDxfId="253">
  <autoFilter ref="D23:G39" xr:uid="{E69EB679-0D6E-4B93-8F24-69B42C820E93}"/>
  <tableColumns count="4">
    <tableColumn id="1" xr3:uid="{2E2C223B-A055-465F-A314-932C4EF5F899}" name="Nachname" dataDxfId="252"/>
    <tableColumn id="2" xr3:uid="{1E9BD82C-A0AA-457C-81BC-BF73A2C88B6B}" name="Vorname" dataDxfId="251"/>
    <tableColumn id="3" xr3:uid="{CB0654B9-CA0B-468D-BFC3-3605D92E1A99}" name="Geschlecht" dataDxfId="250"/>
    <tableColumn id="4" xr3:uid="{01839CBA-25F7-4E2C-936D-E23300E1A561}" name="Jahrgang" dataDxfId="249"/>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78379BB-53F1-4707-B0A3-BB39D258FD56}" name="mskii" displayName="mskii" ref="D41:G57" totalsRowShown="0" headerRowDxfId="248" dataDxfId="247">
  <autoFilter ref="D41:G57" xr:uid="{078379BB-53F1-4707-B0A3-BB39D258FD56}"/>
  <tableColumns count="4">
    <tableColumn id="1" xr3:uid="{58AE637C-1703-4448-9D6A-E3193AC1B92A}" name="Nachname" dataDxfId="246"/>
    <tableColumn id="2" xr3:uid="{A3E4FE6C-8CAA-4218-A1BF-1322468F5F5B}" name="Vorname" dataDxfId="245"/>
    <tableColumn id="3" xr3:uid="{A4E108F5-2B53-43FA-BE36-5A25032623EF}" name="Geschlecht" dataDxfId="244"/>
    <tableColumn id="4" xr3:uid="{23641607-7791-4530-9971-A332F1EEEE38}" name="Jahrgang" dataDxfId="243"/>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CC8E112-5D09-4E96-8E65-551C81D58DB1}" name="mskiii" displayName="mskiii" ref="D59:G75" totalsRowShown="0" headerRowDxfId="242" dataDxfId="241">
  <autoFilter ref="D59:G75" xr:uid="{FCC8E112-5D09-4E96-8E65-551C81D58DB1}"/>
  <tableColumns count="4">
    <tableColumn id="1" xr3:uid="{BF403AA6-D355-4535-AEC5-6EDBDDF64F27}" name="Nachname" dataDxfId="240"/>
    <tableColumn id="2" xr3:uid="{A3F7B1AC-9CB1-437A-94B6-C2914553FFFE}" name="Vorname" dataDxfId="239"/>
    <tableColumn id="3" xr3:uid="{3D7CF980-767F-4ADE-88E8-735CFA000C4C}" name="Geschlecht" dataDxfId="238"/>
    <tableColumn id="4" xr3:uid="{C43E2893-E5D3-423C-93A5-BF76AD0C90B2}" name="Jahrgang" dataDxfId="237"/>
  </tableColumns>
  <tableStyleInfo name="TableStyleMedium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C1D2C305-A8BC-418A-BCA6-D2F416797E23}" name="mskiv" displayName="mskiv" ref="D77:G93" totalsRowShown="0" headerRowDxfId="236" dataDxfId="235">
  <autoFilter ref="D77:G93" xr:uid="{C1D2C305-A8BC-418A-BCA6-D2F416797E23}"/>
  <tableColumns count="4">
    <tableColumn id="1" xr3:uid="{0F5727FC-7053-4033-A70F-FB27602AA04F}" name="Nachname" dataDxfId="234"/>
    <tableColumn id="2" xr3:uid="{E775217F-22DE-42D2-8C59-77306D4AEDB8}" name="Vorname" dataDxfId="233"/>
    <tableColumn id="3" xr3:uid="{BEB9B0DB-EB03-4214-ABC6-4DAD15725EDC}" name="Geschlecht" dataDxfId="232"/>
    <tableColumn id="4" xr3:uid="{731834DE-0426-4945-9F3D-A17B5204F39F}" name="Jahrgang" dataDxfId="231"/>
  </tableColumns>
  <tableStyleInfo name="TableStyleMedium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9D6AC1E-2BC2-44F0-ADCC-3F0A6481EA50}" name="mskv" displayName="mskv" ref="D95:G111" totalsRowShown="0" headerRowDxfId="230" dataDxfId="229">
  <autoFilter ref="D95:G111" xr:uid="{39D6AC1E-2BC2-44F0-ADCC-3F0A6481EA50}"/>
  <tableColumns count="4">
    <tableColumn id="1" xr3:uid="{C68428B1-98B6-427D-AEE1-69DEF17B7B85}" name="Nachname" dataDxfId="228"/>
    <tableColumn id="2" xr3:uid="{33B74C5D-9756-4472-A2A1-CEBBCC112030}" name="Vorname" dataDxfId="227"/>
    <tableColumn id="3" xr3:uid="{90EF5719-C33E-4C0D-8E08-D56671631327}" name="Geschlecht" dataDxfId="226"/>
    <tableColumn id="4" xr3:uid="{656088D5-CB86-4494-BE2B-7F50B62D2F04}" name="Jahrgang" dataDxfId="225"/>
  </tableColumns>
  <tableStyleInfo name="TableStyleMedium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93E13E13-78A3-44AE-828B-71F68409E896}" name="mskvi" displayName="mskvi" ref="D113:G129" totalsRowShown="0" headerRowDxfId="224" dataDxfId="223">
  <autoFilter ref="D113:G129" xr:uid="{93E13E13-78A3-44AE-828B-71F68409E896}"/>
  <tableColumns count="4">
    <tableColumn id="1" xr3:uid="{F189B951-9A41-4F6C-B7DE-B1A71536DABF}" name="Nachname" dataDxfId="222"/>
    <tableColumn id="2" xr3:uid="{45088A50-07F2-49E5-8A41-05BE15A592FE}" name="Vorname" dataDxfId="221"/>
    <tableColumn id="3" xr3:uid="{7B0BC9C2-4E8D-4053-AC6D-6111FC4E7F69}" name="Geschlecht" dataDxfId="220"/>
    <tableColumn id="4" xr3:uid="{FD5C0A87-A327-4B27-A42A-655DACD40F84}" name="Jahrgang" dataDxfId="219"/>
  </tableColumns>
  <tableStyleInfo name="TableStyleMedium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412F018-F8E8-4B31-A31D-1AB3CA824345}" name="mskvii" displayName="mskvii" ref="D131:G147" totalsRowShown="0" headerRowDxfId="218" dataDxfId="217">
  <autoFilter ref="D131:G147" xr:uid="{4412F018-F8E8-4B31-A31D-1AB3CA824345}"/>
  <tableColumns count="4">
    <tableColumn id="1" xr3:uid="{D6828454-9639-4D2D-A582-EAF910D13B1F}" name="Nachname" dataDxfId="216"/>
    <tableColumn id="2" xr3:uid="{6349BC0F-AB2C-4015-A734-DD3F32182C95}" name="Vorname" dataDxfId="215"/>
    <tableColumn id="3" xr3:uid="{BBD21844-05CC-4CB8-9A3E-6FD99EED0B84}" name="Geschlecht" dataDxfId="214"/>
    <tableColumn id="4" xr3:uid="{2287482D-6250-4FB9-8578-858E6B7E6FF3}" name="Jahrgang" dataDxfId="213"/>
  </tableColumns>
  <tableStyleInfo name="TableStyleMedium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AC029E0-B9A1-4C58-8025-148C8497FB4F}" name="mskviii" displayName="mskviii" ref="D149:G165" totalsRowShown="0" headerRowDxfId="212" dataDxfId="211">
  <autoFilter ref="D149:G165" xr:uid="{3AC029E0-B9A1-4C58-8025-148C8497FB4F}"/>
  <tableColumns count="4">
    <tableColumn id="1" xr3:uid="{FC639808-E414-4F71-91A0-9A8CA24D1BFF}" name="Nachname" dataDxfId="210"/>
    <tableColumn id="2" xr3:uid="{E66A2B79-8EFF-4B04-BBEB-67D41A7093CD}" name="Vorname" dataDxfId="209"/>
    <tableColumn id="3" xr3:uid="{8182267D-AED7-43DB-9DA1-A26ABA1AE5B2}" name="Geschlecht" dataDxfId="208"/>
    <tableColumn id="4" xr3:uid="{A0B67211-70A4-42FD-936B-ADB5076FD82F}" name="Jahrgang" dataDxfId="207"/>
  </tableColumns>
  <tableStyleInfo name="TableStyleMedium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5210944B-FB4A-4E88-92D0-8371EF0F4725}" name="mskix" displayName="mskix" ref="D167:G183" totalsRowShown="0" headerRowDxfId="206" dataDxfId="205">
  <autoFilter ref="D167:G183" xr:uid="{5210944B-FB4A-4E88-92D0-8371EF0F4725}"/>
  <tableColumns count="4">
    <tableColumn id="1" xr3:uid="{845E5473-C82B-4AC9-8D41-7085D9CE854E}" name="Nachname" dataDxfId="204"/>
    <tableColumn id="2" xr3:uid="{47440D82-5268-43A4-8AE9-AE21E7B80FF2}" name="Vorname" dataDxfId="203"/>
    <tableColumn id="3" xr3:uid="{6CB30607-0F5A-48A5-A341-6A9A883C28F9}" name="Geschlecht" dataDxfId="202"/>
    <tableColumn id="4" xr3:uid="{5513D3FF-F58C-4B8D-969F-93A423B6545A}" name="Jahrgang" dataDxfId="201"/>
  </tableColumns>
  <tableStyleInfo name="TableStyleMedium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C85AE62-F90F-4836-9E54-2E186487F0CD}" name="mskx" displayName="mskx" ref="D185:G201" totalsRowShown="0" headerRowDxfId="200" dataDxfId="199">
  <autoFilter ref="D185:G201" xr:uid="{9C85AE62-F90F-4836-9E54-2E186487F0CD}"/>
  <tableColumns count="4">
    <tableColumn id="1" xr3:uid="{2A639F00-94F6-40E3-B94C-A475E6A88112}" name="Nachname" dataDxfId="198"/>
    <tableColumn id="2" xr3:uid="{1021A86C-998A-43D2-AB0A-B0FA58AF42B2}" name="Vorname" dataDxfId="197"/>
    <tableColumn id="3" xr3:uid="{C5CDEB0B-FB00-46AE-BC6F-21DA84768381}" name="Geschlecht" dataDxfId="196"/>
    <tableColumn id="4" xr3:uid="{A79A8A33-CBEA-4496-B7B6-57BCC9ACD4E6}" name="Jahrgang" dataDxfId="195"/>
  </tableColumns>
  <tableStyleInfo name="TableStyleMedium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9F33DFB-1884-496E-A332-7AB5F30BF149}" name="mskxi" displayName="mskxi" ref="D203:G219" totalsRowShown="0" headerRowDxfId="194" dataDxfId="193">
  <autoFilter ref="D203:G219" xr:uid="{29F33DFB-1884-496E-A332-7AB5F30BF149}"/>
  <tableColumns count="4">
    <tableColumn id="1" xr3:uid="{01A90F15-C9D4-4C65-A3EB-2E5A7B194413}" name="Nachname" dataDxfId="192"/>
    <tableColumn id="2" xr3:uid="{760CD658-3429-4B93-9C6D-70B470D46A2A}" name="Vorname" dataDxfId="191"/>
    <tableColumn id="3" xr3:uid="{724DE6E5-0481-4AED-9A35-B035DA91B892}" name="Geschlecht" dataDxfId="190"/>
    <tableColumn id="4" xr3:uid="{0EA7FDBB-2C9A-457A-868C-92C3455346F0}" name="Jahrgang" dataDxfId="189"/>
  </tableColumns>
  <tableStyleInfo name="TableStyleMedium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974CB12D-9A14-4929-ABE6-9D2C373DBF86}" name="mskxii" displayName="mskxii" ref="D221:G237" totalsRowShown="0" headerRowDxfId="188" dataDxfId="187">
  <autoFilter ref="D221:G237" xr:uid="{974CB12D-9A14-4929-ABE6-9D2C373DBF86}"/>
  <tableColumns count="4">
    <tableColumn id="1" xr3:uid="{49554203-C8A9-4D78-A706-CF56ADE62BF0}" name="Nachname" dataDxfId="186"/>
    <tableColumn id="2" xr3:uid="{7C3B3EE0-C350-4488-93CD-166CCFEB88FB}" name="Vorname" dataDxfId="185"/>
    <tableColumn id="3" xr3:uid="{4DAA396B-EB85-472D-941F-1BAA4699EA94}" name="Geschlecht" dataDxfId="184"/>
    <tableColumn id="4" xr3:uid="{B698A984-3198-450A-898A-AB68893D3B49}" name="Jahrgang" dataDxfId="183"/>
  </tableColumns>
  <tableStyleInfo name="TableStyleMedium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6EBEEC1-7DB6-4270-ACFE-3E5544B006A5}" name="mskxiii" displayName="mskxiii" ref="D239:G255" totalsRowShown="0" headerRowDxfId="182" dataDxfId="181">
  <autoFilter ref="D239:G255" xr:uid="{C6EBEEC1-7DB6-4270-ACFE-3E5544B006A5}"/>
  <tableColumns count="4">
    <tableColumn id="1" xr3:uid="{D80B536F-3861-409D-B6BA-62B38A7F92AF}" name="Nachname" dataDxfId="180"/>
    <tableColumn id="2" xr3:uid="{2C1AB801-7C43-443B-B9A6-084ABC38B4A4}" name="Vorname" dataDxfId="179"/>
    <tableColumn id="3" xr3:uid="{18058956-010D-425E-9ABC-F0DB10A449F4}" name="Geschlecht" dataDxfId="178"/>
    <tableColumn id="4" xr3:uid="{DFDF947A-FE18-4B2C-926C-00618A175D52}" name="Jahrgang" dataDxfId="177"/>
  </tableColumns>
  <tableStyleInfo name="TableStyleMedium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AD49E2B-DB64-4DBC-A086-8037F2DF8583}" name="Tabelle27" displayName="Tabelle27" ref="D5:F15" headerRowDxfId="176" dataDxfId="175">
  <autoFilter ref="D5:F15" xr:uid="{AAD49E2B-DB64-4DBC-A086-8037F2DF8583}">
    <filterColumn colId="0" hiddenButton="1"/>
    <filterColumn colId="1" hiddenButton="1"/>
    <filterColumn colId="2" hiddenButton="1"/>
  </autoFilter>
  <tableColumns count="3">
    <tableColumn id="1" xr3:uid="{0B5BD091-1318-4B37-BB04-717C4E22A900}" name="Nachname" totalsRowLabel="Ergebnis" dataDxfId="174" totalsRowDxfId="173"/>
    <tableColumn id="2" xr3:uid="{4C8E7CC7-C726-4DB5-B6D7-66B9DA35DB9E}" name="Vorname" totalsRowFunction="count" dataDxfId="172" totalsRowDxfId="171"/>
    <tableColumn id="3" xr3:uid="{772C42EF-529B-48D2-B1ED-D74E1B88C3DB}" name="Mannschaft" dataDxfId="170" totalsRowDxfId="169"/>
  </tableColumns>
  <tableStyleInfo name="TableStyleMedium1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A7602CD-2C42-4CDF-A13E-1D044B1BF3E2}" name="Tabelle28" displayName="Tabelle28" ref="D17:E32" totalsRowShown="0" headerRowDxfId="168" dataDxfId="167">
  <autoFilter ref="D17:E32" xr:uid="{BA7602CD-2C42-4CDF-A13E-1D044B1BF3E2}">
    <filterColumn colId="0" hiddenButton="1"/>
    <filterColumn colId="1" hiddenButton="1"/>
  </autoFilter>
  <tableColumns count="2">
    <tableColumn id="1" xr3:uid="{04E1592D-8E4D-4B02-9036-E3B1406A3816}" name="Nachname" dataDxfId="166"/>
    <tableColumn id="2" xr3:uid="{9E9ECD14-7803-48CA-B058-5857A38FFF23}" name="Vorname" dataDxfId="165"/>
  </tableColumns>
  <tableStyleInfo name="TableStyleMedium15"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118AAA9-C9FA-49F2-B7D4-459A3DC20AEF}" name="Tabelle26" displayName="Tabelle26" ref="B7:C16" headerRowDxfId="164" dataDxfId="163" totalsRowDxfId="162">
  <autoFilter ref="B7:C16" xr:uid="{D118AAA9-C9FA-49F2-B7D4-459A3DC20AEF}">
    <filterColumn colId="0" hiddenButton="1"/>
    <filterColumn colId="1" hiddenButton="1"/>
  </autoFilter>
  <tableColumns count="2">
    <tableColumn id="1" xr3:uid="{EF4BED84-C5C7-4773-9F94-57CAA279C0C9}" name="Größe" dataDxfId="161" totalsRowDxfId="160"/>
    <tableColumn id="2" xr3:uid="{5551A9C6-00A0-42E2-8FC2-199C26BC35B8}" name="Anzahl" totalsRowFunction="sum" dataDxfId="159" totalsRowDxfId="158"/>
  </tableColumns>
  <tableStyleInfo name="TableStyleMedium1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1C9D31C-DE4B-4293-8682-BFAB9E9E47FF}" name="Tabelle2630" displayName="Tabelle2630" ref="B7:E10" headerRowDxfId="157" dataDxfId="156" totalsRowDxfId="155">
  <autoFilter ref="B7:E10" xr:uid="{41C9D31C-DE4B-4293-8682-BFAB9E9E47FF}">
    <filterColumn colId="0" hiddenButton="1"/>
    <filterColumn colId="1" hiddenButton="1"/>
    <filterColumn colId="2" hiddenButton="1"/>
    <filterColumn colId="3" hiddenButton="1"/>
  </autoFilter>
  <tableColumns count="4">
    <tableColumn id="1" xr3:uid="{35C6D697-C67D-42C2-B1ED-C45226214794}" name="Essen" dataDxfId="154" totalsRowDxfId="153"/>
    <tableColumn id="2" xr3:uid="{7C618C5D-71C3-414B-87E2-ABF7ECFFF5FF}" name="Anzahl" dataDxfId="152" totalsRowDxfId="151"/>
    <tableColumn id="6" xr3:uid="{D4347279-591E-4FE5-BB46-7C06CCEA3920}" name="davon_x000a_laktoseintolerant" dataDxfId="150" totalsRowDxfId="149"/>
    <tableColumn id="5" xr3:uid="{263D36F4-681F-40D1-893D-0557ED4E3E4C}" name="davon_x000a_Glutenunverträglichkeit" dataDxfId="148" totalsRowDxfId="147"/>
  </tableColumns>
  <tableStyleInfo name="TableStyleMedium15"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D5AFA5-B108-4ECF-9E92-430A7424490D}" name="SGWI" displayName="SGWI" ref="N15:N21" totalsRowShown="0" headerRowDxfId="146" dataDxfId="145">
  <autoFilter ref="N15:N21" xr:uid="{FFD5AFA5-B108-4ECF-9E92-430A7424490D}"/>
  <tableColumns count="1">
    <tableColumn id="1" xr3:uid="{31BF90FD-834F-4646-BDA2-899FB60C4792}" name="SGWI" dataDxfId="144"/>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9EAAA4D-7AE1-4213-8600-AE09BC595334}" name="SGWII" displayName="SGWII" ref="P15:P22" totalsRowShown="0" headerRowDxfId="143" dataDxfId="142">
  <autoFilter ref="P15:P22" xr:uid="{29EAAA4D-7AE1-4213-8600-AE09BC595334}"/>
  <tableColumns count="1">
    <tableColumn id="1" xr3:uid="{01EE7112-F88C-4340-82E1-DA40F41A8DD5}" name="SGWII" dataDxfId="141"/>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538CF03-3BA6-4007-819D-37E0E7007385}" name="TGMJu" displayName="TGMJu" ref="R15:R22" totalsRowShown="0" headerRowDxfId="140" dataDxfId="139">
  <autoFilter ref="R15:R22" xr:uid="{B538CF03-3BA6-4007-819D-37E0E7007385}"/>
  <tableColumns count="1">
    <tableColumn id="1" xr3:uid="{14E49E73-FD3A-4390-861B-F3BC536C6B1A}" name="TGMJugend" dataDxfId="138"/>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5833EAA-3723-4784-B3A2-E4EA9B523FD4}" name="TGMJ" displayName="TGMJ" ref="T15:T25" totalsRowShown="0" headerRowDxfId="137" dataDxfId="136">
  <autoFilter ref="T15:T25" xr:uid="{25833EAA-3723-4784-B3A2-E4EA9B523FD4}"/>
  <tableColumns count="1">
    <tableColumn id="1" xr3:uid="{2E3D3EDA-7B54-4F42-A203-F816A298BC8A}" name="TGMJunioren" dataDxfId="135"/>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AA7F2C2-18BE-4371-8C55-B7ADDF9B1649}" name="TGME" displayName="TGME" ref="V15:V91" headerRowDxfId="134" dataDxfId="133" totalsRowDxfId="132">
  <autoFilter ref="V15:V91" xr:uid="{DAA7F2C2-18BE-4371-8C55-B7ADDF9B1649}"/>
  <tableColumns count="1">
    <tableColumn id="1" xr3:uid="{8A455119-3689-4D72-AC2E-06833851CBC0}" name="TGME" dataDxfId="131" totalsRowDxfId="130"/>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9FF83A6-537E-418F-B457-10362A2D1631}" name="TGWJ" displayName="TGWJ" ref="X15:X23" totalsRowShown="0" headerRowDxfId="129" dataDxfId="128">
  <autoFilter ref="X15:X23" xr:uid="{99FF83A6-537E-418F-B457-10362A2D1631}"/>
  <tableColumns count="1">
    <tableColumn id="1" xr3:uid="{E7689652-FE28-4E7C-9545-82FCA90BC570}" name="TGWJunioren" dataDxfId="127"/>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C40B6A4-5591-42D7-B890-0A61C455FB8E}" name="TGWE" displayName="TGWE" ref="Z15:Z91" totalsRowShown="0" headerRowDxfId="126" dataDxfId="125">
  <autoFilter ref="Z15:Z91" xr:uid="{0C40B6A4-5591-42D7-B890-0A61C455FB8E}"/>
  <tableColumns count="1">
    <tableColumn id="1" xr3:uid="{11BBA1A4-2FE6-455D-9D35-2BEEFF7FFAE8}" name="TGWE" dataDxfId="12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61A956D-FF35-488B-9B01-9BB88E620A13}" name="TGWS" displayName="TGWS" ref="AB15:AB82" totalsRowShown="0" headerRowDxfId="123" dataDxfId="122">
  <autoFilter ref="AB15:AB82" xr:uid="{B61A956D-FF35-488B-9B01-9BB88E620A13}"/>
  <tableColumns count="1">
    <tableColumn id="1" xr3:uid="{BBC08364-27CB-4D12-B8D9-C9E35A0F91FC}" name="TGWS" dataDxfId="121"/>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8062E93-9F8F-4E6E-9845-ED0BB34F2C85}" name="SGWS" displayName="SGWS" ref="AH15:AH24" totalsRowShown="0" headerRowDxfId="120" dataDxfId="119">
  <autoFilter ref="AH15:AH24" xr:uid="{88062E93-9F8F-4E6E-9845-ED0BB34F2C85}"/>
  <tableColumns count="1">
    <tableColumn id="1" xr3:uid="{57A9904B-41CF-4ED7-BB19-5EFCBC23F10A}" name="SGWS" dataDxfId="118"/>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76C86F0-2C15-423E-8C1A-F056A6A25A9E}" name="SGWIIA" displayName="SGWIIA" ref="AD15:AD22" totalsRowShown="0" headerRowDxfId="117" dataDxfId="116">
  <autoFilter ref="AD15:AD22" xr:uid="{F76C86F0-2C15-423E-8C1A-F056A6A25A9E}"/>
  <tableColumns count="1">
    <tableColumn id="1" xr3:uid="{00C3F51F-DCF5-4CAA-887F-B4E06A1687A2}" name="SGWIIA" dataDxfId="115"/>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F48A634-B403-45B4-BF76-6A5577F11844}" name="SGWIIB" displayName="SGWIIB" ref="AF15:AF22" totalsRowShown="0" headerRowDxfId="114" dataDxfId="113">
  <autoFilter ref="AF15:AF22" xr:uid="{BF48A634-B403-45B4-BF76-6A5577F11844}"/>
  <tableColumns count="1">
    <tableColumn id="1" xr3:uid="{E659C8CE-CE62-4F3A-81A9-ADF5528B0184}" name="SGWIIB" dataDxfId="11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96655D7-748F-4074-ADAC-B2C720EBBB7D}" name="Tabelle350" displayName="Tabelle350" ref="C2:AO15" totalsRowShown="0" headerRowDxfId="111" dataDxfId="110">
  <autoFilter ref="C2:AO15" xr:uid="{496655D7-748F-4074-ADAC-B2C720EBBB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autoFilter>
  <tableColumns count="39">
    <tableColumn id="1" xr3:uid="{263AC159-22F5-437C-8B4F-A5112F1998E7}" name="Verein" dataDxfId="109">
      <calculatedColumnFormula>IF(Mannschaftsmeldebogen_KiSGruTu!B8&lt;&gt;"",Hauptmeldebogen_KiSGruTu!$C$7,"")</calculatedColumnFormula>
    </tableColumn>
    <tableColumn id="2" xr3:uid="{4BF89E2E-6F12-4F20-90CE-020B256D7146}" name="Mannschaft" dataDxfId="108">
      <calculatedColumnFormula>IF(Mannschaftsmeldebogen_KiSGruTu!B8&lt;&gt;"",Mannschaftsmeldebogen_KiSGruTu!B8,"")</calculatedColumnFormula>
    </tableColumn>
    <tableColumn id="3" xr3:uid="{1AAEF683-6B6A-4017-A750-73254EF4A84F}" name="Klasse" dataDxfId="107">
      <calculatedColumnFormula>IF(Mannschaftsmeldebogen_KiSGruTu!C8&lt;&gt;"",Mannschaftsmeldebogen_KiSGruTu!C8,"")</calculatedColumnFormula>
    </tableColumn>
    <tableColumn id="4" xr3:uid="{8EEFDC43-7CA1-4210-9393-A543FF99B240}" name="m" dataDxfId="106"/>
    <tableColumn id="5" xr3:uid="{05F9AB2E-DDD4-4EDD-B6E6-ECCE7D558489}" name="w" dataDxfId="105"/>
    <tableColumn id="6" xr3:uid="{0AA6457E-EB57-485B-85F7-5CB6FAAB880D}" name="Tu" dataDxfId="104">
      <calculatedColumnFormula>IF(Mannschaftsmeldebogen_KiSGruTu!D8&lt;&gt;"",Mannschaftsmeldebogen_KiSGruTu!D8,"")</calculatedColumnFormula>
    </tableColumn>
    <tableColumn id="7" xr3:uid="{0821ABAA-49F8-4F01-8F7C-71FD5A5471E9}" name="Si" dataDxfId="103">
      <calculatedColumnFormula>IF(Mannschaftsmeldebogen_KiSGruTu!E8&lt;&gt;"",Mannschaftsmeldebogen_KiSGruTu!E8,"")</calculatedColumnFormula>
    </tableColumn>
    <tableColumn id="8" xr3:uid="{930ED13F-AA14-4998-9683-6F3D75F11A8D}" name="Ta" dataDxfId="102">
      <calculatedColumnFormula>IF(Mannschaftsmeldebogen_KiSGruTu!F8&lt;&gt;"",Mannschaftsmeldebogen_KiSGruTu!F8,"")</calculatedColumnFormula>
    </tableColumn>
    <tableColumn id="9" xr3:uid="{9F65D339-C30B-4223-AA50-A3D6CD442F9E}" name="Gym" dataDxfId="101">
      <calculatedColumnFormula>IF(Mannschaftsmeldebogen_KiSGruTu!G8&lt;&gt;"",Mannschaftsmeldebogen_KiSGruTu!G8,"")</calculatedColumnFormula>
    </tableColumn>
    <tableColumn id="11" xr3:uid="{512DBC91-A689-47D6-8FAE-56D737E90373}" name="PSt" dataDxfId="100">
      <calculatedColumnFormula>IF(Mannschaftsmeldebogen_KiSGruTu!H8&lt;&gt;"",Mannschaftsmeldebogen_KiSGruTu!H8,"")</calculatedColumnFormula>
    </tableColumn>
    <tableColumn id="13" xr3:uid="{2324005E-5D90-40C7-BE9E-BA90F0A50345}" name="Wurf" dataDxfId="99">
      <calculatedColumnFormula>IF(Mannschaftsmeldebogen_KiSGruTu!I8&lt;&gt;"",Mannschaftsmeldebogen_KiSGruTu!I8,"")</calculatedColumnFormula>
    </tableColumn>
    <tableColumn id="14" xr3:uid="{C838CB0E-4B96-4840-9A9B-B9A0989F1BC3}" name="fehlende Karis" dataDxfId="98">
      <calculatedColumnFormula>Hauptmeldebogen_KiSGruTu!C19</calculatedColumnFormula>
    </tableColumn>
    <tableColumn id="27" xr3:uid="{B286A8CA-5F4B-46D7-B09E-1A9674372499}" name="Anz Mannschaften" dataDxfId="97"/>
    <tableColumn id="15" xr3:uid="{55EC919B-983A-4323-BA2C-B0D35910B056}" name="Betrag" dataDxfId="96">
      <calculatedColumnFormula>Hauptmeldebogen_KiSGruTu!C29</calculatedColumnFormula>
    </tableColumn>
    <tableColumn id="16" xr3:uid="{F7B9DD9D-F650-4A5D-93CD-367311203842}" name="Fotoerlaubnis" dataDxfId="95">
      <calculatedColumnFormula>IF(Hauptmeldebogen_KiSGruTu!C27&lt;&gt;"",Hauptmeldebogen_KiSGruTu!C27,"")</calculatedColumnFormula>
    </tableColumn>
    <tableColumn id="17" xr3:uid="{31CF54FF-6AA7-403D-A8D1-A43DBD5E9193}" name="Disziplinen gecheckt" dataDxfId="94"/>
    <tableColumn id="32" xr3:uid="{186FE9C4-4B72-4A2B-A48D-07B9FF430FD7}" name="Nachname" dataDxfId="93"/>
    <tableColumn id="31" xr3:uid="{7FA6E00C-E55C-4955-9DE5-CC9FE67B46A0}" name="Vorname" dataDxfId="92"/>
    <tableColumn id="30" xr3:uid="{C5511EE8-EED0-46BB-9F77-36E4E24CD236}" name="Telefonnummer" dataDxfId="91"/>
    <tableColumn id="18" xr3:uid="{42D4C5A5-4AB8-482A-9244-B500B9FA6B69}" name="E-Mail" dataDxfId="90">
      <calculatedColumnFormula>IF(Hauptmeldebogen_KiSGruTu!C12&lt;&gt;"",Hauptmeldebogen_KiSGruTu!C12,"")</calculatedColumnFormula>
    </tableColumn>
    <tableColumn id="19" xr3:uid="{7CD6FB2E-655A-4645-9F75-F0DBE96539B0}" name="Nachname Kari" dataDxfId="89">
      <calculatedColumnFormula>IF(Karimeldebogen!B9&lt;&gt;"",Karimeldebogen!B9,"")</calculatedColumnFormula>
    </tableColumn>
    <tableColumn id="20" xr3:uid="{63B0A81F-F4B5-4C9F-94AE-31371CE0D9C9}" name="Vorname Kari" dataDxfId="88">
      <calculatedColumnFormula>IF(Karimeldebogen!C9&lt;&gt;"",Karimeldebogen!C9,"")</calculatedColumnFormula>
    </tableColumn>
    <tableColumn id="21" xr3:uid="{3E5C5162-5F74-41DA-9456-1BFC247D5CE7}" name="Disziplin Kari" dataDxfId="87">
      <calculatedColumnFormula>IF(Karimeldebogen!D9&lt;&gt;"",Karimeldebogen!D9,"")</calculatedColumnFormula>
    </tableColumn>
    <tableColumn id="22" xr3:uid="{3DA7E845-5626-4400-B609-6E64BBF039EB}" name="E-Mail Kari" dataDxfId="86">
      <calculatedColumnFormula>IF(Karimeldebogen!E9&lt;&gt;"",Karimeldebogen!E9,"")</calculatedColumnFormula>
    </tableColumn>
    <tableColumn id="29" xr3:uid="{FF7179F8-99DC-4326-8D9C-7D05A54F9B0E}" name="Lizenz" dataDxfId="85">
      <calculatedColumnFormula>IF(Karimeldebogen!F9&lt;&gt;"",Karimeldebogen!F9,"")</calculatedColumnFormula>
    </tableColumn>
    <tableColumn id="24" xr3:uid="{5DC0CABD-0EB3-425D-BACF-956A4E51153F}" name="Anmerkungen" dataDxfId="84">
      <calculatedColumnFormula>IF(Karimeldebogen!G9&lt;&gt;"",Karimeldebogen!G9,"")</calculatedColumnFormula>
    </tableColumn>
    <tableColumn id="23" xr3:uid="{577436FA-E890-4FE8-B359-12B2C25FD7E7}" name="Benötigte Geräte Turnen" dataDxfId="83">
      <calculatedColumnFormula>IF(Mannschaftsmeldebogen_KiSGruTu!J8&lt;&gt;"",Mannschaftsmeldebogen_KiSGruTu!J8,"")</calculatedColumnFormula>
    </tableColumn>
    <tableColumn id="25" xr3:uid="{4BAAE0B1-4613-4BAA-BDEE-7A3C1EE44627}" name="Ersatz" dataDxfId="82">
      <calculatedColumnFormula>COUNTIF(Tabelle27[Nachname],"*")</calculatedColumnFormula>
    </tableColumn>
    <tableColumn id="26" xr3:uid="{2F3EB153-51A0-4305-BEE9-B1169B7D29DB}" name="Betreuer" dataDxfId="81">
      <calculatedColumnFormula>COUNTIF(Tabelle28[Nachname],"*")</calculatedColumnFormula>
    </tableColumn>
    <tableColumn id="33" xr3:uid="{2D75E0CA-400E-43E7-B286-B5DAF8CB6C90}" name="Gesamt Kinder" dataDxfId="80"/>
    <tableColumn id="28" xr3:uid="{8018CB67-15AB-4A08-B84B-8A4BADA0E28F}" name="Ehrenkodex" dataDxfId="79"/>
    <tableColumn id="38" xr3:uid="{5FD9F4F2-7EE2-4FEC-B338-3667A819BD81}" name="Hauptverantwortlicher vor Ort" dataDxfId="78"/>
    <tableColumn id="39" xr3:uid="{4EA825B8-56F5-4344-A507-1ACF1430B6A8}" name="Mobilnummer vor Ort" dataDxfId="77"/>
    <tableColumn id="40" xr3:uid="{0D9727EC-D8B7-415C-8E38-C4710046F9C9}" name="Bus" dataDxfId="76"/>
    <tableColumn id="41" xr3:uid="{6BD057D3-4501-4C62-A3A2-2DCF161BEDBE}" name="PKW" dataDxfId="75"/>
    <tableColumn id="43" xr3:uid="{71D370ED-5E79-485F-AB76-DFCF4FD02B00}" name="Unterbringung mit" dataDxfId="74"/>
    <tableColumn id="47" xr3:uid="{E27AECA1-E047-41AB-8B97-C61DDCF04F4B}" name="gemischt" dataDxfId="73"/>
    <tableColumn id="48" xr3:uid="{5484EA8C-9596-4E9B-B1A4-AC3BDF22301E}" name="weiblich" dataDxfId="72"/>
    <tableColumn id="49" xr3:uid="{4E3C4685-8463-4960-AFFD-50A620A5407B}" name="männlich" dataDxfId="71"/>
  </tableColumns>
  <tableStyleInfo name="TableStyleMedium15"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B60609B-E71C-431A-811A-71908483A312}" name="Tabelle1848" displayName="Tabelle1848" ref="B2:H210" headerRowDxfId="70" dataDxfId="68" headerRowBorderDxfId="69" tableBorderDxfId="67">
  <autoFilter ref="B2:H210" xr:uid="{0B60609B-E71C-431A-811A-71908483A312}"/>
  <tableColumns count="7">
    <tableColumn id="1" xr3:uid="{22CB9273-81BD-4F8D-B5F7-9FA9D72EA1E3}" name="Verein" dataDxfId="66" totalsRowDxfId="65">
      <calculatedColumnFormula>IF(Tabelle1848[[#This Row],[Nachname]]&lt;&gt;"",Mannschaftsmeldebogen_KiSGruTu!$B$3,"")</calculatedColumnFormula>
    </tableColumn>
    <tableColumn id="2" xr3:uid="{F4EECD3E-F136-4737-AFF7-AF707535A312}" name="Mannschaft" dataDxfId="64" totalsRowDxfId="63"/>
    <tableColumn id="3" xr3:uid="{CA94F653-6EFC-4B65-AB40-42F4776EE046}" name="Klasse" dataDxfId="62" totalsRowDxfId="61"/>
    <tableColumn id="4" xr3:uid="{A2E725C6-7717-465F-91DC-51F76143C33F}" name="Nachname" dataDxfId="60" totalsRowDxfId="59"/>
    <tableColumn id="5" xr3:uid="{B60B6323-AA2A-4765-9D69-6457D9A899B7}" name="Vorname" dataDxfId="58" totalsRowDxfId="57"/>
    <tableColumn id="6" xr3:uid="{0CEE4A27-A50F-42C8-8F36-7716DA613949}" name="Geschlecht" dataDxfId="56" totalsRowDxfId="55"/>
    <tableColumn id="7" xr3:uid="{7F184077-326A-4A8A-BC5E-7812B6E16F5E}" name="Jahrgang" dataDxfId="54" totalsRowDxfId="53"/>
  </tableColumns>
  <tableStyleInfo name="TableStyleMedium15" showFirstColumn="0" showLastColumn="0" showRowStripes="1" showColumnStripes="0"/>
</table>
</file>

<file path=xl/theme/theme1.xml><?xml version="1.0" encoding="utf-8"?>
<a:theme xmlns:a="http://schemas.openxmlformats.org/drawingml/2006/main" name="Office">
  <a:themeElements>
    <a:clrScheme name="FSU Jena">
      <a:dk1>
        <a:sysClr val="windowText" lastClr="000000"/>
      </a:dk1>
      <a:lt1>
        <a:sysClr val="window" lastClr="FFFFFF"/>
      </a:lt1>
      <a:dk2>
        <a:srgbClr val="44546A"/>
      </a:dk2>
      <a:lt2>
        <a:srgbClr val="E7E6E6"/>
      </a:lt2>
      <a:accent1>
        <a:srgbClr val="002F5D"/>
      </a:accent1>
      <a:accent2>
        <a:srgbClr val="AE9A63"/>
      </a:accent2>
      <a:accent3>
        <a:srgbClr val="DC9800"/>
      </a:accent3>
      <a:accent4>
        <a:srgbClr val="FFC000"/>
      </a:accent4>
      <a:accent5>
        <a:srgbClr val="007A8B"/>
      </a:accent5>
      <a:accent6>
        <a:srgbClr val="007736"/>
      </a:accent6>
      <a:hlink>
        <a:srgbClr val="CB2229"/>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table" Target="../tables/table1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9.xml.rels><?xml version="1.0" encoding="UTF-8" standalone="yes"?>
<Relationships xmlns="http://schemas.openxmlformats.org/package/2006/relationships"><Relationship Id="rId8" Type="http://schemas.openxmlformats.org/officeDocument/2006/relationships/table" Target="../tables/table26.xml"/><Relationship Id="rId3" Type="http://schemas.openxmlformats.org/officeDocument/2006/relationships/table" Target="../tables/table21.xml"/><Relationship Id="rId7" Type="http://schemas.openxmlformats.org/officeDocument/2006/relationships/table" Target="../tables/table25.xml"/><Relationship Id="rId12" Type="http://schemas.openxmlformats.org/officeDocument/2006/relationships/table" Target="../tables/table30.xml"/><Relationship Id="rId2" Type="http://schemas.openxmlformats.org/officeDocument/2006/relationships/table" Target="../tables/table20.xml"/><Relationship Id="rId1" Type="http://schemas.openxmlformats.org/officeDocument/2006/relationships/printerSettings" Target="../printerSettings/printerSettings2.bin"/><Relationship Id="rId6" Type="http://schemas.openxmlformats.org/officeDocument/2006/relationships/table" Target="../tables/table24.xml"/><Relationship Id="rId11" Type="http://schemas.openxmlformats.org/officeDocument/2006/relationships/table" Target="../tables/table29.xml"/><Relationship Id="rId5" Type="http://schemas.openxmlformats.org/officeDocument/2006/relationships/table" Target="../tables/table23.xml"/><Relationship Id="rId10" Type="http://schemas.openxmlformats.org/officeDocument/2006/relationships/table" Target="../tables/table28.xml"/><Relationship Id="rId4" Type="http://schemas.openxmlformats.org/officeDocument/2006/relationships/table" Target="../tables/table22.xml"/><Relationship Id="rId9" Type="http://schemas.openxmlformats.org/officeDocument/2006/relationships/table" Target="../tables/table2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B2:J59"/>
  <sheetViews>
    <sheetView zoomScale="105" zoomScaleNormal="130" workbookViewId="0">
      <selection activeCell="B7" sqref="B7:J7"/>
    </sheetView>
  </sheetViews>
  <sheetFormatPr baseColWidth="10" defaultRowHeight="14" x14ac:dyDescent="0.15"/>
  <cols>
    <col min="1" max="1" width="2.6640625" style="4" customWidth="1"/>
    <col min="2" max="10" width="10.83203125" style="4"/>
    <col min="11" max="11" width="2.6640625" style="4" customWidth="1"/>
    <col min="12" max="16384" width="10.83203125" style="4"/>
  </cols>
  <sheetData>
    <row r="2" spans="2:10" x14ac:dyDescent="0.15">
      <c r="B2" s="107" t="str">
        <f>RAW!B3</f>
        <v>34. Kinder- und Schülergruppenturniade</v>
      </c>
      <c r="C2" s="107"/>
      <c r="D2" s="107"/>
      <c r="E2" s="107"/>
      <c r="F2" s="107"/>
      <c r="G2" s="107"/>
      <c r="H2" s="107"/>
      <c r="I2" s="107"/>
      <c r="J2" s="107"/>
    </row>
    <row r="3" spans="2:10" x14ac:dyDescent="0.15">
      <c r="B3" s="108" t="str">
        <f>RAW!B6</f>
        <v>vom 13. bis 15. November 2026 beim TSV Nord Harrislee</v>
      </c>
      <c r="C3" s="108"/>
      <c r="D3" s="108"/>
      <c r="E3" s="108"/>
      <c r="F3" s="108"/>
      <c r="G3" s="108"/>
      <c r="H3" s="108"/>
      <c r="I3" s="108"/>
      <c r="J3" s="108"/>
    </row>
    <row r="4" spans="2:10" s="11" customFormat="1" x14ac:dyDescent="0.15">
      <c r="B4" s="12"/>
      <c r="C4" s="12"/>
      <c r="D4" s="12"/>
      <c r="E4" s="12"/>
      <c r="F4" s="12"/>
      <c r="G4" s="12"/>
      <c r="H4" s="12"/>
      <c r="I4" s="12"/>
      <c r="J4" s="12"/>
    </row>
    <row r="5" spans="2:10" x14ac:dyDescent="0.15">
      <c r="B5" s="106" t="str">
        <f>RAW!B9</f>
        <v>Meldeschluss: 23. Oktober 2026</v>
      </c>
      <c r="C5" s="106"/>
      <c r="D5" s="106"/>
      <c r="E5" s="106"/>
      <c r="F5" s="106"/>
      <c r="G5" s="106"/>
      <c r="H5" s="106"/>
      <c r="I5" s="106"/>
      <c r="J5" s="106"/>
    </row>
    <row r="7" spans="2:10" ht="14" customHeight="1" x14ac:dyDescent="0.15">
      <c r="B7" s="105" t="s">
        <v>55</v>
      </c>
      <c r="C7" s="105"/>
      <c r="D7" s="105"/>
      <c r="E7" s="105"/>
      <c r="F7" s="105"/>
      <c r="G7" s="105"/>
      <c r="H7" s="105"/>
      <c r="I7" s="105"/>
      <c r="J7" s="105"/>
    </row>
    <row r="9" spans="2:10" ht="14" customHeight="1" x14ac:dyDescent="0.15">
      <c r="B9" s="105" t="s">
        <v>172</v>
      </c>
      <c r="C9" s="105"/>
      <c r="D9" s="105"/>
      <c r="E9" s="105"/>
      <c r="F9" s="105"/>
      <c r="G9" s="105"/>
      <c r="H9" s="105"/>
      <c r="I9" s="105"/>
      <c r="J9" s="105"/>
    </row>
    <row r="10" spans="2:10" x14ac:dyDescent="0.15">
      <c r="B10" s="105"/>
      <c r="C10" s="105"/>
      <c r="D10" s="105"/>
      <c r="E10" s="105"/>
      <c r="F10" s="105"/>
      <c r="G10" s="105"/>
      <c r="H10" s="105"/>
      <c r="I10" s="105"/>
      <c r="J10" s="105"/>
    </row>
    <row r="12" spans="2:10" x14ac:dyDescent="0.15">
      <c r="B12" s="109" t="s">
        <v>56</v>
      </c>
      <c r="C12" s="109"/>
      <c r="D12" s="109"/>
    </row>
    <row r="14" spans="2:10" ht="14" customHeight="1" x14ac:dyDescent="0.15">
      <c r="B14" s="105" t="s">
        <v>57</v>
      </c>
      <c r="C14" s="105"/>
      <c r="D14" s="105"/>
      <c r="E14" s="105"/>
      <c r="F14" s="105"/>
      <c r="G14" s="105"/>
      <c r="H14" s="105"/>
      <c r="I14" s="105"/>
      <c r="J14" s="105"/>
    </row>
    <row r="15" spans="2:10" x14ac:dyDescent="0.15">
      <c r="B15" s="105"/>
      <c r="C15" s="105"/>
      <c r="D15" s="105"/>
      <c r="E15" s="105"/>
      <c r="F15" s="105"/>
      <c r="G15" s="105"/>
      <c r="H15" s="105"/>
      <c r="I15" s="105"/>
      <c r="J15" s="105"/>
    </row>
    <row r="17" spans="2:10" ht="14.5" customHeight="1" x14ac:dyDescent="0.15">
      <c r="B17" s="112" t="s">
        <v>144</v>
      </c>
      <c r="C17" s="112"/>
      <c r="D17" s="112"/>
      <c r="E17" s="112"/>
      <c r="F17" s="112"/>
      <c r="G17" s="112"/>
      <c r="H17" s="112"/>
      <c r="I17" s="112"/>
      <c r="J17" s="112"/>
    </row>
    <row r="18" spans="2:10" x14ac:dyDescent="0.15">
      <c r="B18" s="112"/>
      <c r="C18" s="112"/>
      <c r="D18" s="112"/>
      <c r="E18" s="112"/>
      <c r="F18" s="112"/>
      <c r="G18" s="112"/>
      <c r="H18" s="112"/>
      <c r="I18" s="112"/>
      <c r="J18" s="112"/>
    </row>
    <row r="19" spans="2:10" x14ac:dyDescent="0.15">
      <c r="B19" s="112"/>
      <c r="C19" s="112"/>
      <c r="D19" s="112"/>
      <c r="E19" s="112"/>
      <c r="F19" s="112"/>
      <c r="G19" s="112"/>
      <c r="H19" s="112"/>
      <c r="I19" s="112"/>
      <c r="J19" s="112"/>
    </row>
    <row r="20" spans="2:10" x14ac:dyDescent="0.15">
      <c r="B20" s="112"/>
      <c r="C20" s="112"/>
      <c r="D20" s="112"/>
      <c r="E20" s="112"/>
      <c r="F20" s="112"/>
      <c r="G20" s="112"/>
      <c r="H20" s="112"/>
      <c r="I20" s="112"/>
      <c r="J20" s="112"/>
    </row>
    <row r="21" spans="2:10" x14ac:dyDescent="0.15">
      <c r="B21" s="112"/>
      <c r="C21" s="112"/>
      <c r="D21" s="112"/>
      <c r="E21" s="112"/>
      <c r="F21" s="112"/>
      <c r="G21" s="112"/>
      <c r="H21" s="112"/>
      <c r="I21" s="112"/>
      <c r="J21" s="112"/>
    </row>
    <row r="22" spans="2:10" x14ac:dyDescent="0.15">
      <c r="B22" s="112"/>
      <c r="C22" s="112"/>
      <c r="D22" s="112"/>
      <c r="E22" s="112"/>
      <c r="F22" s="112"/>
      <c r="G22" s="112"/>
      <c r="H22" s="112"/>
      <c r="I22" s="112"/>
      <c r="J22" s="112"/>
    </row>
    <row r="23" spans="2:10" x14ac:dyDescent="0.15">
      <c r="B23" s="112"/>
      <c r="C23" s="112"/>
      <c r="D23" s="112"/>
      <c r="E23" s="112"/>
      <c r="F23" s="112"/>
      <c r="G23" s="112"/>
      <c r="H23" s="112"/>
      <c r="I23" s="112"/>
      <c r="J23" s="112"/>
    </row>
    <row r="24" spans="2:10" ht="14.5" customHeight="1" x14ac:dyDescent="0.15">
      <c r="B24" s="112" t="s">
        <v>136</v>
      </c>
      <c r="C24" s="112"/>
      <c r="D24" s="112"/>
      <c r="E24" s="112"/>
      <c r="F24" s="112"/>
      <c r="G24" s="112"/>
      <c r="H24" s="112"/>
      <c r="I24" s="112"/>
      <c r="J24" s="112"/>
    </row>
    <row r="25" spans="2:10" ht="14" customHeight="1" x14ac:dyDescent="0.15">
      <c r="B25" s="112"/>
      <c r="C25" s="112"/>
      <c r="D25" s="112"/>
      <c r="E25" s="112"/>
      <c r="F25" s="112"/>
      <c r="G25" s="112"/>
      <c r="H25" s="112"/>
      <c r="I25" s="112"/>
      <c r="J25" s="112"/>
    </row>
    <row r="26" spans="2:10" x14ac:dyDescent="0.15">
      <c r="B26" s="112"/>
      <c r="C26" s="112"/>
      <c r="D26" s="112"/>
      <c r="E26" s="112"/>
      <c r="F26" s="112"/>
      <c r="G26" s="112"/>
      <c r="H26" s="112"/>
      <c r="I26" s="112"/>
      <c r="J26" s="112"/>
    </row>
    <row r="27" spans="2:10" x14ac:dyDescent="0.15">
      <c r="B27" s="112"/>
      <c r="C27" s="112"/>
      <c r="D27" s="112"/>
      <c r="E27" s="112"/>
      <c r="F27" s="112"/>
      <c r="G27" s="112"/>
      <c r="H27" s="112"/>
      <c r="I27" s="112"/>
      <c r="J27" s="112"/>
    </row>
    <row r="28" spans="2:10" x14ac:dyDescent="0.15">
      <c r="B28" s="112"/>
      <c r="C28" s="112"/>
      <c r="D28" s="112"/>
      <c r="E28" s="112"/>
      <c r="F28" s="112"/>
      <c r="G28" s="112"/>
      <c r="H28" s="112"/>
      <c r="I28" s="112"/>
      <c r="J28" s="112"/>
    </row>
    <row r="29" spans="2:10" x14ac:dyDescent="0.15">
      <c r="B29" s="112"/>
      <c r="C29" s="112"/>
      <c r="D29" s="112"/>
      <c r="E29" s="112"/>
      <c r="F29" s="112"/>
      <c r="G29" s="112"/>
      <c r="H29" s="112"/>
      <c r="I29" s="112"/>
      <c r="J29" s="112"/>
    </row>
    <row r="31" spans="2:10" x14ac:dyDescent="0.15">
      <c r="B31" s="113" t="s">
        <v>58</v>
      </c>
      <c r="C31" s="113"/>
      <c r="D31" s="113"/>
    </row>
    <row r="33" spans="2:10" ht="14" customHeight="1" x14ac:dyDescent="0.15">
      <c r="B33" s="105" t="s">
        <v>142</v>
      </c>
      <c r="C33" s="105"/>
      <c r="D33" s="105"/>
      <c r="E33" s="105"/>
      <c r="F33" s="105"/>
      <c r="G33" s="105"/>
      <c r="H33" s="105"/>
      <c r="I33" s="105"/>
      <c r="J33" s="105"/>
    </row>
    <row r="34" spans="2:10" x14ac:dyDescent="0.15">
      <c r="B34" s="105"/>
      <c r="C34" s="105"/>
      <c r="D34" s="105"/>
      <c r="E34" s="105"/>
      <c r="F34" s="105"/>
      <c r="G34" s="105"/>
      <c r="H34" s="105"/>
      <c r="I34" s="105"/>
      <c r="J34" s="105"/>
    </row>
    <row r="35" spans="2:10" x14ac:dyDescent="0.15">
      <c r="B35" s="105"/>
      <c r="C35" s="105"/>
      <c r="D35" s="105"/>
      <c r="E35" s="105"/>
      <c r="F35" s="105"/>
      <c r="G35" s="105"/>
      <c r="H35" s="105"/>
      <c r="I35" s="105"/>
      <c r="J35" s="105"/>
    </row>
    <row r="36" spans="2:10" x14ac:dyDescent="0.15">
      <c r="B36" s="10"/>
      <c r="C36" s="10"/>
      <c r="D36" s="10"/>
      <c r="E36" s="10"/>
      <c r="F36" s="10"/>
      <c r="G36" s="10"/>
      <c r="H36" s="10"/>
      <c r="I36" s="10"/>
      <c r="J36" s="10"/>
    </row>
    <row r="37" spans="2:10" x14ac:dyDescent="0.15">
      <c r="B37" s="111" t="s">
        <v>117</v>
      </c>
      <c r="C37" s="111"/>
      <c r="D37" s="111"/>
      <c r="E37" s="10"/>
      <c r="F37" s="10"/>
      <c r="G37" s="10"/>
      <c r="H37" s="10"/>
      <c r="I37" s="10"/>
      <c r="J37" s="10"/>
    </row>
    <row r="39" spans="2:10" ht="14" customHeight="1" x14ac:dyDescent="0.15">
      <c r="B39" s="112" t="s">
        <v>131</v>
      </c>
      <c r="C39" s="112"/>
      <c r="D39" s="112"/>
      <c r="E39" s="112"/>
      <c r="F39" s="112"/>
      <c r="G39" s="112"/>
      <c r="H39" s="112"/>
      <c r="I39" s="112"/>
      <c r="J39" s="112"/>
    </row>
    <row r="40" spans="2:10" x14ac:dyDescent="0.15">
      <c r="B40" s="112"/>
      <c r="C40" s="112"/>
      <c r="D40" s="112"/>
      <c r="E40" s="112"/>
      <c r="F40" s="112"/>
      <c r="G40" s="112"/>
      <c r="H40" s="112"/>
      <c r="I40" s="112"/>
      <c r="J40" s="112"/>
    </row>
    <row r="41" spans="2:10" x14ac:dyDescent="0.15">
      <c r="B41" s="112"/>
      <c r="C41" s="112"/>
      <c r="D41" s="112"/>
      <c r="E41" s="112"/>
      <c r="F41" s="112"/>
      <c r="G41" s="112"/>
      <c r="H41" s="112"/>
      <c r="I41" s="112"/>
      <c r="J41" s="112"/>
    </row>
    <row r="42" spans="2:10" x14ac:dyDescent="0.15">
      <c r="B42" s="81"/>
      <c r="C42" s="81"/>
      <c r="D42" s="74"/>
      <c r="E42" s="74"/>
      <c r="F42" s="74"/>
      <c r="G42" s="74"/>
      <c r="H42" s="74"/>
      <c r="I42" s="74"/>
      <c r="J42" s="74"/>
    </row>
    <row r="43" spans="2:10" x14ac:dyDescent="0.15">
      <c r="B43" s="110" t="s">
        <v>130</v>
      </c>
      <c r="C43" s="110"/>
      <c r="D43" s="110"/>
      <c r="E43" s="110"/>
      <c r="F43" s="74"/>
      <c r="G43" s="74"/>
      <c r="H43" s="74"/>
      <c r="I43" s="74"/>
      <c r="J43" s="74"/>
    </row>
    <row r="44" spans="2:10" x14ac:dyDescent="0.15">
      <c r="B44" s="74"/>
      <c r="C44" s="74"/>
      <c r="D44" s="74"/>
      <c r="E44" s="74"/>
      <c r="F44" s="74"/>
      <c r="G44" s="74"/>
      <c r="H44" s="74"/>
      <c r="I44" s="74"/>
      <c r="J44" s="74"/>
    </row>
    <row r="45" spans="2:10" ht="14" customHeight="1" x14ac:dyDescent="0.15">
      <c r="B45" s="112" t="s">
        <v>143</v>
      </c>
      <c r="C45" s="112"/>
      <c r="D45" s="112"/>
      <c r="E45" s="112"/>
      <c r="F45" s="112"/>
      <c r="G45" s="112"/>
      <c r="H45" s="112"/>
      <c r="I45" s="112"/>
      <c r="J45" s="112"/>
    </row>
    <row r="46" spans="2:10" x14ac:dyDescent="0.15">
      <c r="B46" s="112"/>
      <c r="C46" s="112"/>
      <c r="D46" s="112"/>
      <c r="E46" s="112"/>
      <c r="F46" s="112"/>
      <c r="G46" s="112"/>
      <c r="H46" s="112"/>
      <c r="I46" s="112"/>
      <c r="J46" s="112"/>
    </row>
    <row r="47" spans="2:10" x14ac:dyDescent="0.15">
      <c r="B47" s="112"/>
      <c r="C47" s="112"/>
      <c r="D47" s="112"/>
      <c r="E47" s="112"/>
      <c r="F47" s="112"/>
      <c r="G47" s="112"/>
      <c r="H47" s="112"/>
      <c r="I47" s="112"/>
      <c r="J47" s="112"/>
    </row>
    <row r="48" spans="2:10" x14ac:dyDescent="0.15">
      <c r="B48" s="112"/>
      <c r="C48" s="112"/>
      <c r="D48" s="112"/>
      <c r="E48" s="112"/>
      <c r="F48" s="112"/>
      <c r="G48" s="112"/>
      <c r="H48" s="112"/>
      <c r="I48" s="112"/>
      <c r="J48" s="112"/>
    </row>
    <row r="49" spans="2:10" x14ac:dyDescent="0.15">
      <c r="B49" s="112"/>
      <c r="C49" s="112"/>
      <c r="D49" s="112"/>
      <c r="E49" s="112"/>
      <c r="F49" s="112"/>
      <c r="G49" s="112"/>
      <c r="H49" s="112"/>
      <c r="I49" s="112"/>
      <c r="J49" s="112"/>
    </row>
    <row r="50" spans="2:10" x14ac:dyDescent="0.15">
      <c r="B50" s="112"/>
      <c r="C50" s="112"/>
      <c r="D50" s="112"/>
      <c r="E50" s="112"/>
      <c r="F50" s="112"/>
      <c r="G50" s="112"/>
      <c r="H50" s="112"/>
      <c r="I50" s="112"/>
      <c r="J50" s="112"/>
    </row>
    <row r="51" spans="2:10" x14ac:dyDescent="0.15">
      <c r="B51" s="13"/>
      <c r="C51" s="13"/>
      <c r="D51" s="13"/>
      <c r="E51" s="13"/>
      <c r="F51" s="13"/>
      <c r="G51" s="13"/>
      <c r="H51" s="13"/>
      <c r="I51" s="13"/>
      <c r="J51" s="13"/>
    </row>
    <row r="52" spans="2:10" ht="14" customHeight="1" x14ac:dyDescent="0.15">
      <c r="B52" s="112" t="s">
        <v>173</v>
      </c>
      <c r="C52" s="112"/>
      <c r="D52" s="112"/>
      <c r="E52" s="112"/>
      <c r="F52" s="112"/>
      <c r="G52" s="112"/>
      <c r="H52" s="112"/>
      <c r="I52" s="112"/>
      <c r="J52" s="112"/>
    </row>
    <row r="53" spans="2:10" x14ac:dyDescent="0.15">
      <c r="B53" s="112"/>
      <c r="C53" s="112"/>
      <c r="D53" s="112"/>
      <c r="E53" s="112"/>
      <c r="F53" s="112"/>
      <c r="G53" s="112"/>
      <c r="H53" s="112"/>
      <c r="I53" s="112"/>
      <c r="J53" s="112"/>
    </row>
    <row r="54" spans="2:10" x14ac:dyDescent="0.15">
      <c r="B54" s="112"/>
      <c r="C54" s="112"/>
      <c r="D54" s="112"/>
      <c r="E54" s="112"/>
      <c r="F54" s="112"/>
      <c r="G54" s="112"/>
      <c r="H54" s="112"/>
      <c r="I54" s="112"/>
      <c r="J54" s="112"/>
    </row>
    <row r="55" spans="2:10" x14ac:dyDescent="0.15">
      <c r="B55" s="112"/>
      <c r="C55" s="112"/>
      <c r="D55" s="112"/>
      <c r="E55" s="112"/>
      <c r="F55" s="112"/>
      <c r="G55" s="112"/>
      <c r="H55" s="112"/>
      <c r="I55" s="112"/>
      <c r="J55" s="112"/>
    </row>
    <row r="56" spans="2:10" x14ac:dyDescent="0.15">
      <c r="B56" s="112"/>
      <c r="C56" s="112"/>
      <c r="D56" s="112"/>
      <c r="E56" s="112"/>
      <c r="F56" s="112"/>
      <c r="G56" s="112"/>
      <c r="H56" s="112"/>
      <c r="I56" s="112"/>
      <c r="J56" s="112"/>
    </row>
    <row r="57" spans="2:10" x14ac:dyDescent="0.15">
      <c r="B57" s="112"/>
      <c r="C57" s="112"/>
      <c r="D57" s="112"/>
      <c r="E57" s="112"/>
      <c r="F57" s="112"/>
      <c r="G57" s="112"/>
      <c r="H57" s="112"/>
      <c r="I57" s="74"/>
      <c r="J57" s="74"/>
    </row>
    <row r="58" spans="2:10" ht="14" customHeight="1" x14ac:dyDescent="0.15">
      <c r="B58" s="105" t="s">
        <v>60</v>
      </c>
      <c r="C58" s="105"/>
      <c r="D58" s="105"/>
      <c r="E58" s="105"/>
      <c r="F58" s="105"/>
      <c r="G58" s="105"/>
      <c r="H58" s="105"/>
      <c r="I58" s="105"/>
      <c r="J58" s="105"/>
    </row>
    <row r="59" spans="2:10" x14ac:dyDescent="0.15">
      <c r="B59" s="105"/>
      <c r="C59" s="105"/>
      <c r="D59" s="105"/>
      <c r="E59" s="105"/>
      <c r="F59" s="105"/>
      <c r="G59" s="105"/>
      <c r="H59" s="105"/>
      <c r="I59" s="105"/>
      <c r="J59" s="105"/>
    </row>
  </sheetData>
  <sheetProtection algorithmName="SHA-512" hashValue="MDEx4J0hDZLBBi0lIL400PMNG2uVWww1iXMKLX3WZC/5T/3sdcuuJGW0A+0Gud1drAnbz5X0DwnEt4cs1C7Kfg==" saltValue="xSJ7W8LZSFjoSgg4stc94A==" spinCount="100000" sheet="1" objects="1" scenarios="1"/>
  <mergeCells count="18">
    <mergeCell ref="B57:H57"/>
    <mergeCell ref="B45:J50"/>
    <mergeCell ref="B58:J59"/>
    <mergeCell ref="B52:J56"/>
    <mergeCell ref="B31:D31"/>
    <mergeCell ref="B12:D12"/>
    <mergeCell ref="B43:E43"/>
    <mergeCell ref="B37:D37"/>
    <mergeCell ref="B14:J15"/>
    <mergeCell ref="B17:J23"/>
    <mergeCell ref="B33:J35"/>
    <mergeCell ref="B24:J29"/>
    <mergeCell ref="B39:J41"/>
    <mergeCell ref="B9:J10"/>
    <mergeCell ref="B7:J7"/>
    <mergeCell ref="B5:J5"/>
    <mergeCell ref="B2:J2"/>
    <mergeCell ref="B3:J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BD3C2-1BF9-49EF-9EDD-5D2E88EA66DF}">
  <sheetPr>
    <tabColor theme="4"/>
  </sheetPr>
  <dimension ref="B2:J38"/>
  <sheetViews>
    <sheetView zoomScaleNormal="100" workbookViewId="0">
      <selection activeCell="C7" sqref="C7"/>
    </sheetView>
  </sheetViews>
  <sheetFormatPr baseColWidth="10" defaultRowHeight="14" x14ac:dyDescent="0.15"/>
  <cols>
    <col min="1" max="1" width="2.6640625" style="4" customWidth="1"/>
    <col min="2" max="2" width="35.33203125" style="4" bestFit="1" customWidth="1"/>
    <col min="3" max="3" width="35.6640625" style="4" bestFit="1" customWidth="1"/>
    <col min="4" max="4" width="2.6640625" style="4" customWidth="1"/>
    <col min="5" max="5" width="53.1640625" style="4" bestFit="1" customWidth="1"/>
    <col min="6" max="6" width="10.83203125" style="4" customWidth="1"/>
    <col min="7" max="7" width="2.6640625" style="4" customWidth="1"/>
    <col min="8" max="16384" width="10.83203125" style="4"/>
  </cols>
  <sheetData>
    <row r="2" spans="2:8" x14ac:dyDescent="0.15">
      <c r="B2" s="107" t="str">
        <f>RAW!B3</f>
        <v>34. Kinder- und Schülergruppenturniade</v>
      </c>
      <c r="C2" s="107"/>
      <c r="D2" s="33"/>
      <c r="E2" s="33"/>
      <c r="F2" s="33"/>
      <c r="G2" s="33"/>
      <c r="H2" s="34"/>
    </row>
    <row r="3" spans="2:8" x14ac:dyDescent="0.15">
      <c r="B3" s="108" t="str">
        <f>RAW!B6</f>
        <v>vom 13. bis 15. November 2026 beim TSV Nord Harrislee</v>
      </c>
      <c r="C3" s="108"/>
      <c r="D3" s="3"/>
      <c r="E3" s="3"/>
      <c r="F3" s="3"/>
      <c r="G3" s="3"/>
    </row>
    <row r="4" spans="2:8" x14ac:dyDescent="0.15">
      <c r="B4" s="35"/>
      <c r="C4" s="35"/>
      <c r="D4" s="35"/>
      <c r="E4" s="35"/>
      <c r="F4" s="35"/>
      <c r="G4" s="35"/>
      <c r="H4" s="12"/>
    </row>
    <row r="5" spans="2:8" x14ac:dyDescent="0.15">
      <c r="B5" s="106" t="str">
        <f>RAW!B9</f>
        <v>Meldeschluss: 23. Oktober 2026</v>
      </c>
      <c r="C5" s="106"/>
      <c r="D5" s="36"/>
      <c r="E5" s="36"/>
      <c r="F5" s="36"/>
      <c r="G5" s="36"/>
      <c r="H5" s="37"/>
    </row>
    <row r="7" spans="2:8" x14ac:dyDescent="0.15">
      <c r="B7" s="38" t="s">
        <v>0</v>
      </c>
      <c r="C7" s="20"/>
    </row>
    <row r="8" spans="2:8" ht="14" customHeight="1" x14ac:dyDescent="0.15">
      <c r="B8" s="39" t="s">
        <v>82</v>
      </c>
      <c r="C8" s="42"/>
    </row>
    <row r="9" spans="2:8" ht="6" customHeight="1" x14ac:dyDescent="0.15">
      <c r="B9" s="40"/>
      <c r="C9" s="41"/>
    </row>
    <row r="10" spans="2:8" x14ac:dyDescent="0.15">
      <c r="B10" s="38" t="s">
        <v>26</v>
      </c>
      <c r="C10" s="20"/>
      <c r="E10" s="115" t="s">
        <v>61</v>
      </c>
      <c r="F10" s="115"/>
    </row>
    <row r="11" spans="2:8" x14ac:dyDescent="0.15">
      <c r="B11" s="38" t="s">
        <v>27</v>
      </c>
      <c r="C11" s="20"/>
      <c r="E11" s="116" t="s">
        <v>62</v>
      </c>
      <c r="F11" s="116"/>
    </row>
    <row r="12" spans="2:8" x14ac:dyDescent="0.15">
      <c r="B12" s="38" t="s">
        <v>28</v>
      </c>
      <c r="C12" s="20"/>
      <c r="E12" s="116" t="s">
        <v>63</v>
      </c>
      <c r="F12" s="116"/>
    </row>
    <row r="13" spans="2:8" x14ac:dyDescent="0.15">
      <c r="B13" s="38" t="s">
        <v>29</v>
      </c>
      <c r="C13" s="68"/>
      <c r="E13" s="116" t="s">
        <v>64</v>
      </c>
      <c r="F13" s="116"/>
    </row>
    <row r="14" spans="2:8" ht="6" customHeight="1" x14ac:dyDescent="0.15">
      <c r="B14" s="40"/>
      <c r="C14" s="41"/>
    </row>
    <row r="15" spans="2:8" x14ac:dyDescent="0.15">
      <c r="B15" s="38" t="s">
        <v>30</v>
      </c>
      <c r="C15" s="20"/>
    </row>
    <row r="16" spans="2:8" x14ac:dyDescent="0.15">
      <c r="B16" s="39" t="s">
        <v>33</v>
      </c>
      <c r="C16" s="45">
        <f>IF(C15&lt;1,0,IF(AND(C15&gt;0,C15&lt;3),1,IF(AND(C15&gt;2,C15&lt;5),2,IF(AND(C15&gt;4,C15&lt;7),3,4))))</f>
        <v>0</v>
      </c>
      <c r="E16" s="46"/>
      <c r="F16" s="47"/>
    </row>
    <row r="17" spans="2:8" ht="6" customHeight="1" x14ac:dyDescent="0.15">
      <c r="B17" s="40"/>
      <c r="C17" s="41"/>
      <c r="E17" s="46"/>
      <c r="F17" s="47"/>
    </row>
    <row r="18" spans="2:8" x14ac:dyDescent="0.15">
      <c r="B18" s="38" t="s">
        <v>47</v>
      </c>
      <c r="C18" s="20"/>
      <c r="E18" s="43" t="s">
        <v>59</v>
      </c>
      <c r="F18" s="44">
        <f>RAW!B18</f>
        <v>100</v>
      </c>
    </row>
    <row r="19" spans="2:8" x14ac:dyDescent="0.15">
      <c r="B19" s="39" t="s">
        <v>31</v>
      </c>
      <c r="C19" s="45">
        <f>IF(C16-C18&lt;0,0,C16-C18)</f>
        <v>0</v>
      </c>
      <c r="E19" s="48"/>
      <c r="F19" s="44"/>
      <c r="H19" s="35"/>
    </row>
    <row r="20" spans="2:8" ht="6" customHeight="1" x14ac:dyDescent="0.15">
      <c r="B20" s="54"/>
      <c r="C20" s="55"/>
      <c r="H20" s="35"/>
    </row>
    <row r="21" spans="2:8" x14ac:dyDescent="0.15">
      <c r="B21" s="38" t="s">
        <v>125</v>
      </c>
      <c r="C21" s="20"/>
      <c r="E21" s="43" t="s">
        <v>115</v>
      </c>
      <c r="F21" s="44">
        <f>RAW!B33</f>
        <v>45</v>
      </c>
      <c r="H21" s="35"/>
    </row>
    <row r="22" spans="2:8" ht="6" customHeight="1" x14ac:dyDescent="0.15">
      <c r="B22" s="54"/>
      <c r="C22" s="55"/>
      <c r="F22" s="56"/>
      <c r="H22" s="35"/>
    </row>
    <row r="23" spans="2:8" x14ac:dyDescent="0.15">
      <c r="B23" s="38" t="s">
        <v>126</v>
      </c>
      <c r="C23" s="20"/>
      <c r="E23" s="43" t="s">
        <v>116</v>
      </c>
      <c r="F23" s="44">
        <f>RAW!B36</f>
        <v>30</v>
      </c>
    </row>
    <row r="24" spans="2:8" ht="6" customHeight="1" x14ac:dyDescent="0.15">
      <c r="B24" s="40"/>
      <c r="C24" s="41"/>
    </row>
    <row r="25" spans="2:8" ht="14" customHeight="1" x14ac:dyDescent="0.15">
      <c r="B25" s="38" t="s">
        <v>7</v>
      </c>
      <c r="C25" s="20"/>
    </row>
    <row r="26" spans="2:8" ht="6" customHeight="1" x14ac:dyDescent="0.15">
      <c r="B26" s="40"/>
      <c r="C26" s="41"/>
    </row>
    <row r="27" spans="2:8" ht="14" customHeight="1" x14ac:dyDescent="0.15">
      <c r="B27" s="38" t="s">
        <v>137</v>
      </c>
      <c r="C27" s="20"/>
      <c r="E27" s="118" t="s">
        <v>134</v>
      </c>
      <c r="F27" s="118"/>
    </row>
    <row r="28" spans="2:8" ht="6" customHeight="1" x14ac:dyDescent="0.15">
      <c r="B28" s="50"/>
      <c r="C28" s="41"/>
      <c r="E28" s="118"/>
      <c r="F28" s="118"/>
    </row>
    <row r="29" spans="2:8" ht="15" thickBot="1" x14ac:dyDescent="0.2">
      <c r="B29" s="51" t="s">
        <v>46</v>
      </c>
      <c r="C29" s="52">
        <f>SUM((C19*F18),(C21*F21),(C23*F23))</f>
        <v>0</v>
      </c>
      <c r="E29" s="118"/>
      <c r="F29" s="118"/>
    </row>
    <row r="30" spans="2:8" ht="15" thickTop="1" x14ac:dyDescent="0.15">
      <c r="C30" s="3"/>
      <c r="E30" s="118"/>
      <c r="F30" s="118"/>
    </row>
    <row r="31" spans="2:8" x14ac:dyDescent="0.15">
      <c r="B31" s="117" t="str">
        <f>"Die ermittelten Kosten sind fristgerecht bis zum "&amp;TEXT(RAW!B39,"t. MMM. Jjjj ") &amp;TEXT(RAW!B40,"")</f>
        <v>Die ermittelten Kosten sind fristgerecht bis zum 30. Okt. 2026 auf das folgende Konto zu überweisen:</v>
      </c>
      <c r="C31" s="117"/>
      <c r="E31" s="118"/>
      <c r="F31" s="118"/>
    </row>
    <row r="32" spans="2:8" x14ac:dyDescent="0.15">
      <c r="B32" s="117"/>
      <c r="C32" s="117"/>
      <c r="E32" s="118"/>
      <c r="F32" s="118"/>
    </row>
    <row r="33" spans="2:10" ht="14.5" customHeight="1" x14ac:dyDescent="0.15">
      <c r="B33" s="10"/>
      <c r="C33" s="10"/>
      <c r="E33" s="118"/>
      <c r="F33" s="118"/>
    </row>
    <row r="34" spans="2:10" ht="14" customHeight="1" x14ac:dyDescent="0.15">
      <c r="B34" s="117" t="str">
        <f>TEXT(RAW!B43,"")&amp;TEXT(RAW!B44,"")</f>
        <v xml:space="preserve">SHTV Turnerjugend VR Bank zwischen den Meeren </v>
      </c>
      <c r="C34" s="117"/>
    </row>
    <row r="35" spans="2:10" ht="14" customHeight="1" x14ac:dyDescent="0.15">
      <c r="B35" s="117" t="str">
        <f>TEXT(RAW!B45,"")&amp;TEXT(RAW!B46,"")</f>
        <v xml:space="preserve">IBAN: DE76 2139 0008 0002527510, BIC: GENODEF1NSH </v>
      </c>
      <c r="C35" s="117"/>
    </row>
    <row r="36" spans="2:10" ht="14" customHeight="1" x14ac:dyDescent="0.15">
      <c r="B36" s="117" t="str">
        <f>TEXT(RAW!B47,"") &amp;TEXT(C7,"")</f>
        <v xml:space="preserve">Verwendungszweck: Kisgrutu 2026 + </v>
      </c>
      <c r="C36" s="117"/>
    </row>
    <row r="37" spans="2:10" s="11" customFormat="1" ht="14.5" customHeight="1" x14ac:dyDescent="0.15">
      <c r="B37" s="53"/>
      <c r="C37" s="53"/>
      <c r="G37" s="4"/>
      <c r="H37" s="4"/>
      <c r="I37" s="4"/>
      <c r="J37" s="4"/>
    </row>
    <row r="38" spans="2:10" x14ac:dyDescent="0.15">
      <c r="B38" s="114" t="s">
        <v>48</v>
      </c>
      <c r="C38" s="114"/>
    </row>
  </sheetData>
  <sheetProtection algorithmName="SHA-512" hashValue="WK3RO1mDn2QFW7VSBj3vwI3DL0311zMlFyPZeyiTkwBQ0x9OHRUtyZT19hRDv/Ns/n8DZHH2oaHOW/QpgNSD5A==" saltValue="sqZtdO5WJaUDjgS7ikllMw==" spinCount="100000" sheet="1" objects="1" scenarios="1"/>
  <mergeCells count="13">
    <mergeCell ref="B38:C38"/>
    <mergeCell ref="B2:C2"/>
    <mergeCell ref="B3:C3"/>
    <mergeCell ref="B5:C5"/>
    <mergeCell ref="E10:F10"/>
    <mergeCell ref="E11:F11"/>
    <mergeCell ref="E12:F12"/>
    <mergeCell ref="E13:F13"/>
    <mergeCell ref="B31:C32"/>
    <mergeCell ref="B34:C34"/>
    <mergeCell ref="B35:C35"/>
    <mergeCell ref="B36:C36"/>
    <mergeCell ref="E27:F33"/>
  </mergeCells>
  <dataValidations count="1">
    <dataValidation type="whole" allowBlank="1" showInputMessage="1" showErrorMessage="1" sqref="C21 C23" xr:uid="{03373992-9D14-4CD9-A12C-B35FF8D06529}">
      <formula1>0</formula1>
      <formula2>500</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E49B877A-D2F5-4F00-B48B-19A27A863A58}">
          <x14:formula1>
            <xm:f>RAW!$I$3:$I$16</xm:f>
          </x14:formula1>
          <xm:sqref>C15</xm:sqref>
        </x14:dataValidation>
        <x14:dataValidation type="list" allowBlank="1" showInputMessage="1" showErrorMessage="1" xr:uid="{E460E0CB-B122-4D04-88CF-BA1117861ABB}">
          <x14:formula1>
            <xm:f>RAW!$J$3:$J$10</xm:f>
          </x14:formula1>
          <xm:sqref>C18</xm:sqref>
        </x14:dataValidation>
        <x14:dataValidation type="list" allowBlank="1" showInputMessage="1" showErrorMessage="1" xr:uid="{3E37D73C-D70F-497A-8E79-C7E3FE0430B1}">
          <x14:formula1>
            <xm:f>RAW!$L$3:$L$4</xm:f>
          </x14:formula1>
          <xm:sqref>C27 C25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2:G26"/>
  <sheetViews>
    <sheetView workbookViewId="0">
      <selection activeCell="B9" sqref="B9"/>
    </sheetView>
  </sheetViews>
  <sheetFormatPr baseColWidth="10" defaultRowHeight="14" x14ac:dyDescent="0.15"/>
  <cols>
    <col min="1" max="1" width="2.6640625" style="4" customWidth="1"/>
    <col min="2" max="3" width="27.6640625" style="4" customWidth="1"/>
    <col min="4" max="4" width="27.6640625" style="4" bestFit="1" customWidth="1"/>
    <col min="5" max="5" width="37" style="4" customWidth="1"/>
    <col min="6" max="6" width="9" style="4" bestFit="1" customWidth="1"/>
    <col min="7" max="7" width="27.6640625" style="4" customWidth="1"/>
    <col min="8" max="8" width="2.6640625" style="4" customWidth="1"/>
    <col min="9" max="16384" width="10.83203125" style="4"/>
  </cols>
  <sheetData>
    <row r="2" spans="2:7" x14ac:dyDescent="0.15">
      <c r="D2" s="57" t="s">
        <v>0</v>
      </c>
      <c r="E2" s="58">
        <f>Hauptmeldebogen_KiSGruTu!C7</f>
        <v>0</v>
      </c>
    </row>
    <row r="3" spans="2:7" x14ac:dyDescent="0.15">
      <c r="D3" s="59" t="s">
        <v>30</v>
      </c>
      <c r="E3" s="3">
        <f>IF(Hauptmeldebogen_KiSGruTu!C15&gt;0,Hauptmeldebogen_KiSGruTu!C15,0)</f>
        <v>0</v>
      </c>
    </row>
    <row r="4" spans="2:7" x14ac:dyDescent="0.15">
      <c r="D4" s="57" t="s">
        <v>32</v>
      </c>
      <c r="E4" s="58">
        <f>IF(Hauptmeldebogen_KiSGruTu!C16&gt;0,Hauptmeldebogen_KiSGruTu!C16,0)</f>
        <v>0</v>
      </c>
    </row>
    <row r="5" spans="2:7" x14ac:dyDescent="0.15">
      <c r="B5" s="34"/>
      <c r="C5" s="34"/>
      <c r="D5" s="3"/>
    </row>
    <row r="6" spans="2:7" x14ac:dyDescent="0.15">
      <c r="B6" s="34" t="s">
        <v>53</v>
      </c>
      <c r="C6" s="34"/>
      <c r="D6" s="3"/>
    </row>
    <row r="8" spans="2:7" x14ac:dyDescent="0.15">
      <c r="B8" s="1" t="s">
        <v>26</v>
      </c>
      <c r="C8" s="1" t="s">
        <v>27</v>
      </c>
      <c r="D8" s="1" t="s">
        <v>3</v>
      </c>
      <c r="E8" s="1" t="s">
        <v>28</v>
      </c>
      <c r="F8" s="1" t="s">
        <v>6</v>
      </c>
      <c r="G8" s="1" t="s">
        <v>54</v>
      </c>
    </row>
    <row r="9" spans="2:7" x14ac:dyDescent="0.15">
      <c r="B9" s="21"/>
      <c r="C9" s="21"/>
      <c r="D9" s="21"/>
      <c r="E9" s="21"/>
      <c r="F9" s="21"/>
      <c r="G9" s="21"/>
    </row>
    <row r="10" spans="2:7" x14ac:dyDescent="0.15">
      <c r="B10" s="21"/>
      <c r="C10" s="21"/>
      <c r="D10" s="21"/>
      <c r="E10" s="21"/>
      <c r="F10" s="21"/>
      <c r="G10" s="21"/>
    </row>
    <row r="11" spans="2:7" x14ac:dyDescent="0.15">
      <c r="B11" s="21"/>
      <c r="C11" s="21"/>
      <c r="D11" s="21"/>
      <c r="E11" s="21"/>
      <c r="F11" s="21"/>
      <c r="G11" s="21"/>
    </row>
    <row r="12" spans="2:7" x14ac:dyDescent="0.15">
      <c r="B12" s="21"/>
      <c r="C12" s="21"/>
      <c r="D12" s="21"/>
      <c r="E12" s="21"/>
      <c r="F12" s="21"/>
      <c r="G12" s="21"/>
    </row>
    <row r="13" spans="2:7" x14ac:dyDescent="0.15">
      <c r="B13" s="21"/>
      <c r="C13" s="21"/>
      <c r="D13" s="21"/>
      <c r="E13" s="21"/>
      <c r="F13" s="21"/>
      <c r="G13" s="21"/>
    </row>
    <row r="14" spans="2:7" x14ac:dyDescent="0.15">
      <c r="B14" s="21"/>
      <c r="C14" s="21"/>
      <c r="D14" s="21"/>
      <c r="E14" s="21"/>
      <c r="F14" s="21"/>
      <c r="G14" s="21"/>
    </row>
    <row r="15" spans="2:7" x14ac:dyDescent="0.15">
      <c r="B15" s="21"/>
      <c r="C15" s="21"/>
      <c r="D15" s="21"/>
      <c r="E15" s="21"/>
      <c r="F15" s="21"/>
      <c r="G15" s="21"/>
    </row>
    <row r="16" spans="2:7" x14ac:dyDescent="0.15">
      <c r="B16" s="21"/>
      <c r="C16" s="21"/>
      <c r="D16" s="21"/>
      <c r="E16" s="21"/>
      <c r="F16" s="21"/>
      <c r="G16" s="21"/>
    </row>
    <row r="17" spans="2:7" x14ac:dyDescent="0.15">
      <c r="B17" s="21"/>
      <c r="C17" s="21"/>
      <c r="D17" s="21"/>
      <c r="E17" s="21"/>
      <c r="F17" s="21"/>
      <c r="G17" s="21"/>
    </row>
    <row r="18" spans="2:7" x14ac:dyDescent="0.15">
      <c r="B18" s="21"/>
      <c r="C18" s="21"/>
      <c r="D18" s="21"/>
      <c r="E18" s="21"/>
      <c r="F18" s="21"/>
      <c r="G18" s="21"/>
    </row>
    <row r="19" spans="2:7" x14ac:dyDescent="0.15">
      <c r="B19" s="21"/>
      <c r="C19" s="21"/>
      <c r="D19" s="21"/>
      <c r="E19" s="21"/>
      <c r="F19" s="21"/>
      <c r="G19" s="21"/>
    </row>
    <row r="21" spans="2:7" x14ac:dyDescent="0.15">
      <c r="B21" s="35"/>
      <c r="C21" s="35"/>
    </row>
    <row r="22" spans="2:7" x14ac:dyDescent="0.15">
      <c r="B22" s="49"/>
      <c r="C22" s="49"/>
    </row>
    <row r="23" spans="2:7" x14ac:dyDescent="0.15">
      <c r="B23" s="49"/>
      <c r="C23" s="49"/>
    </row>
    <row r="24" spans="2:7" x14ac:dyDescent="0.15">
      <c r="B24" s="49"/>
      <c r="C24" s="49"/>
    </row>
    <row r="26" spans="2:7" x14ac:dyDescent="0.15">
      <c r="B26" s="49"/>
      <c r="C26" s="49"/>
    </row>
  </sheetData>
  <sheetProtection algorithmName="SHA-512" hashValue="c7zWELUd4Kp+kKXI6NSJXpJl7mOgJ13YloIG1J/KE7rwlD1RHHM+YwKXTMrGKHcrAZtkMyFAjsj1eMLvbfv2sQ==" saltValue="qbpcD/Trp/QU+ti5QgrB4g==" spinCount="100000" sheet="1" objects="1" scenarios="1"/>
  <pageMargins left="0.7" right="0.7" top="0.78740157499999996" bottom="0.78740157499999996"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RAW!$F$3:$F$7</xm:f>
          </x14:formula1>
          <xm:sqref>D9:D19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DE760-3B00-43BA-98A5-A16D514479ED}">
  <sheetPr>
    <tabColor theme="9"/>
  </sheetPr>
  <dimension ref="B1:O255"/>
  <sheetViews>
    <sheetView zoomScaleNormal="100" workbookViewId="0">
      <selection activeCell="B8" sqref="B8"/>
    </sheetView>
  </sheetViews>
  <sheetFormatPr baseColWidth="10" defaultRowHeight="14" x14ac:dyDescent="0.15"/>
  <cols>
    <col min="1" max="1" width="2.6640625" style="4" customWidth="1"/>
    <col min="2" max="2" width="28.33203125" style="60" bestFit="1" customWidth="1"/>
    <col min="3" max="3" width="12.6640625" style="4" bestFit="1" customWidth="1"/>
    <col min="4" max="5" width="20.6640625" style="3" customWidth="1"/>
    <col min="6" max="6" width="18.33203125" style="3" bestFit="1" customWidth="1"/>
    <col min="7" max="7" width="16.6640625" style="3" bestFit="1" customWidth="1"/>
    <col min="8" max="8" width="10.83203125" style="4"/>
    <col min="9" max="9" width="12.1640625" style="30" bestFit="1" customWidth="1"/>
    <col min="10" max="10" width="30.5" style="4" customWidth="1"/>
    <col min="11" max="11" width="2.6640625" style="4" customWidth="1"/>
    <col min="12" max="12" width="2" style="60" hidden="1" customWidth="1"/>
    <col min="13" max="13" width="4.83203125" style="60" hidden="1" customWidth="1"/>
    <col min="14" max="14" width="8.83203125" style="4" hidden="1" customWidth="1"/>
    <col min="15" max="15" width="6.33203125" style="4" customWidth="1"/>
    <col min="16" max="16" width="8.83203125" style="4" customWidth="1"/>
    <col min="17" max="16384" width="10.83203125" style="4"/>
  </cols>
  <sheetData>
    <row r="1" spans="2:14" x14ac:dyDescent="0.15">
      <c r="B1" s="4"/>
    </row>
    <row r="2" spans="2:14" ht="14.5" customHeight="1" x14ac:dyDescent="0.15">
      <c r="B2" s="15" t="s">
        <v>0</v>
      </c>
      <c r="D2" s="119" t="s">
        <v>139</v>
      </c>
      <c r="E2" s="119"/>
      <c r="F2" s="119"/>
      <c r="G2" s="119"/>
      <c r="H2" s="119"/>
      <c r="I2" s="78"/>
    </row>
    <row r="3" spans="2:14" ht="14.5" customHeight="1" x14ac:dyDescent="0.15">
      <c r="B3" s="16" t="str">
        <f>IF(Hauptmeldebogen_KiSGruTu!C7&lt;&gt;"",Hauptmeldebogen_KiSGruTu!C7,"")</f>
        <v/>
      </c>
      <c r="D3" s="119" t="s">
        <v>140</v>
      </c>
      <c r="E3" s="119"/>
      <c r="F3" s="119"/>
      <c r="G3" s="119"/>
      <c r="H3" s="119"/>
      <c r="I3" s="79"/>
    </row>
    <row r="4" spans="2:14" ht="14.5" customHeight="1" x14ac:dyDescent="0.15">
      <c r="B4" s="4"/>
      <c r="D4" s="119" t="s">
        <v>141</v>
      </c>
      <c r="E4" s="119"/>
      <c r="F4" s="119"/>
      <c r="G4" s="119"/>
      <c r="H4" s="119"/>
      <c r="I4" s="80"/>
    </row>
    <row r="5" spans="2:14" x14ac:dyDescent="0.15">
      <c r="B5" s="34" t="s">
        <v>65</v>
      </c>
      <c r="C5" s="34"/>
    </row>
    <row r="6" spans="2:14" x14ac:dyDescent="0.15">
      <c r="B6" s="4"/>
    </row>
    <row r="7" spans="2:14" ht="15" thickBot="1" x14ac:dyDescent="0.2">
      <c r="B7" s="61" t="s">
        <v>34</v>
      </c>
      <c r="C7" s="62" t="s">
        <v>1</v>
      </c>
      <c r="D7" s="62" t="s">
        <v>37</v>
      </c>
      <c r="E7" s="62" t="s">
        <v>38</v>
      </c>
      <c r="F7" s="62" t="s">
        <v>39</v>
      </c>
      <c r="G7" s="62" t="s">
        <v>40</v>
      </c>
      <c r="H7" s="62" t="s">
        <v>41</v>
      </c>
      <c r="I7" s="62" t="s">
        <v>42</v>
      </c>
      <c r="J7" s="61" t="s">
        <v>66</v>
      </c>
    </row>
    <row r="8" spans="2:14" x14ac:dyDescent="0.15">
      <c r="B8" s="22"/>
      <c r="C8" s="23"/>
      <c r="D8" s="23"/>
      <c r="E8" s="23"/>
      <c r="F8" s="23"/>
      <c r="G8" s="23"/>
      <c r="H8" s="23"/>
      <c r="I8" s="23"/>
      <c r="J8" s="22"/>
      <c r="L8" s="60">
        <f>SUM(msk[[#This Row],[Tu]:[Wurf]])</f>
        <v>0</v>
      </c>
      <c r="M8" s="60" t="e">
        <f>VLOOKUP(msk[[#This Row],[Klasse]],RAW!$D$11:$E$14,2)</f>
        <v>#N/A</v>
      </c>
      <c r="N8" s="4" t="e">
        <f>VLOOKUP(msk[[#This Row],[Klasse]],RAW!$D$25:$E$28,2,0)</f>
        <v>#N/A</v>
      </c>
    </row>
    <row r="9" spans="2:14" x14ac:dyDescent="0.15">
      <c r="B9" s="24"/>
      <c r="C9" s="25"/>
      <c r="D9" s="25"/>
      <c r="E9" s="25"/>
      <c r="F9" s="25"/>
      <c r="G9" s="25"/>
      <c r="H9" s="23"/>
      <c r="I9" s="23"/>
      <c r="J9" s="26"/>
      <c r="L9" s="60">
        <f>SUM(msk[[#This Row],[Tu]:[Wurf]])</f>
        <v>0</v>
      </c>
      <c r="M9" s="60" t="e">
        <f>VLOOKUP(msk[[#This Row],[Klasse]],RAW!$D$11:$E$14,2)</f>
        <v>#N/A</v>
      </c>
      <c r="N9" s="4" t="e">
        <f>VLOOKUP(msk[[#This Row],[Klasse]],RAW!$D$25:$E$28,2,0)</f>
        <v>#N/A</v>
      </c>
    </row>
    <row r="10" spans="2:14" x14ac:dyDescent="0.15">
      <c r="B10" s="22"/>
      <c r="C10" s="25"/>
      <c r="D10" s="25"/>
      <c r="E10" s="25"/>
      <c r="F10" s="25"/>
      <c r="G10" s="25"/>
      <c r="H10" s="23"/>
      <c r="I10" s="23"/>
      <c r="J10" s="22"/>
      <c r="L10" s="60">
        <f>SUM(msk[[#This Row],[Tu]:[Wurf]])</f>
        <v>0</v>
      </c>
      <c r="M10" s="60" t="e">
        <f>VLOOKUP(msk[[#This Row],[Klasse]],RAW!$D$11:$E$14,2)</f>
        <v>#N/A</v>
      </c>
      <c r="N10" s="4" t="e">
        <f>VLOOKUP(msk[[#This Row],[Klasse]],RAW!$D$25:$E$28,2,0)</f>
        <v>#N/A</v>
      </c>
    </row>
    <row r="11" spans="2:14" x14ac:dyDescent="0.15">
      <c r="B11" s="24"/>
      <c r="C11" s="25"/>
      <c r="D11" s="25"/>
      <c r="E11" s="25"/>
      <c r="F11" s="25"/>
      <c r="G11" s="25"/>
      <c r="H11" s="23"/>
      <c r="I11" s="23"/>
      <c r="J11" s="26"/>
      <c r="L11" s="60">
        <f>SUM(msk[[#This Row],[Tu]:[Wurf]])</f>
        <v>0</v>
      </c>
      <c r="M11" s="60" t="e">
        <f>VLOOKUP(msk[[#This Row],[Klasse]],RAW!$D$11:$E$14,2)</f>
        <v>#N/A</v>
      </c>
      <c r="N11" s="4" t="e">
        <f>VLOOKUP(msk[[#This Row],[Klasse]],RAW!$D$25:$E$28,2,0)</f>
        <v>#N/A</v>
      </c>
    </row>
    <row r="12" spans="2:14" x14ac:dyDescent="0.15">
      <c r="B12" s="22"/>
      <c r="C12" s="25"/>
      <c r="D12" s="25"/>
      <c r="E12" s="25"/>
      <c r="F12" s="25"/>
      <c r="G12" s="25"/>
      <c r="H12" s="23"/>
      <c r="I12" s="23"/>
      <c r="J12" s="22"/>
      <c r="L12" s="60">
        <f>SUM(msk[[#This Row],[Tu]:[Wurf]])</f>
        <v>0</v>
      </c>
      <c r="M12" s="60" t="e">
        <f>VLOOKUP(msk[[#This Row],[Klasse]],RAW!$D$11:$E$14,2)</f>
        <v>#N/A</v>
      </c>
      <c r="N12" s="4" t="e">
        <f>VLOOKUP(msk[[#This Row],[Klasse]],RAW!$D$25:$E$28,2,0)</f>
        <v>#N/A</v>
      </c>
    </row>
    <row r="13" spans="2:14" x14ac:dyDescent="0.15">
      <c r="B13" s="24"/>
      <c r="C13" s="25"/>
      <c r="D13" s="25"/>
      <c r="E13" s="25"/>
      <c r="F13" s="25"/>
      <c r="G13" s="25"/>
      <c r="H13" s="23"/>
      <c r="I13" s="23"/>
      <c r="J13" s="26"/>
      <c r="L13" s="60">
        <f>SUM(msk[[#This Row],[Tu]:[Wurf]])</f>
        <v>0</v>
      </c>
      <c r="M13" s="60" t="e">
        <f>VLOOKUP(msk[[#This Row],[Klasse]],RAW!$D$11:$E$14,2)</f>
        <v>#N/A</v>
      </c>
      <c r="N13" s="4" t="e">
        <f>VLOOKUP(msk[[#This Row],[Klasse]],RAW!$D$25:$E$28,2,0)</f>
        <v>#N/A</v>
      </c>
    </row>
    <row r="14" spans="2:14" x14ac:dyDescent="0.15">
      <c r="B14" s="22"/>
      <c r="C14" s="25"/>
      <c r="D14" s="25"/>
      <c r="E14" s="25"/>
      <c r="F14" s="25"/>
      <c r="G14" s="25"/>
      <c r="H14" s="23"/>
      <c r="I14" s="23"/>
      <c r="J14" s="22"/>
      <c r="L14" s="60">
        <f>SUM(msk[[#This Row],[Tu]:[Wurf]])</f>
        <v>0</v>
      </c>
      <c r="M14" s="60" t="e">
        <f>VLOOKUP(msk[[#This Row],[Klasse]],RAW!$D$11:$E$14,2)</f>
        <v>#N/A</v>
      </c>
      <c r="N14" s="4" t="e">
        <f>VLOOKUP(msk[[#This Row],[Klasse]],RAW!$D$25:$E$28,2,0)</f>
        <v>#N/A</v>
      </c>
    </row>
    <row r="15" spans="2:14" x14ac:dyDescent="0.15">
      <c r="B15" s="24"/>
      <c r="C15" s="25"/>
      <c r="D15" s="25"/>
      <c r="E15" s="25"/>
      <c r="F15" s="25"/>
      <c r="G15" s="25"/>
      <c r="H15" s="23"/>
      <c r="I15" s="23"/>
      <c r="J15" s="26"/>
      <c r="L15" s="60">
        <f>SUM(msk[[#This Row],[Tu]:[Wurf]])</f>
        <v>0</v>
      </c>
      <c r="M15" s="60" t="e">
        <f>VLOOKUP(msk[[#This Row],[Klasse]],RAW!$D$11:$E$14,2)</f>
        <v>#N/A</v>
      </c>
      <c r="N15" s="4" t="e">
        <f>VLOOKUP(msk[[#This Row],[Klasse]],RAW!$D$25:$E$28,2,0)</f>
        <v>#N/A</v>
      </c>
    </row>
    <row r="16" spans="2:14" x14ac:dyDescent="0.15">
      <c r="B16" s="22"/>
      <c r="C16" s="25"/>
      <c r="D16" s="25"/>
      <c r="E16" s="25"/>
      <c r="F16" s="25"/>
      <c r="G16" s="25"/>
      <c r="H16" s="23"/>
      <c r="I16" s="23"/>
      <c r="J16" s="22"/>
      <c r="L16" s="60">
        <f>SUM(msk[[#This Row],[Tu]:[Wurf]])</f>
        <v>0</v>
      </c>
      <c r="M16" s="60" t="e">
        <f>VLOOKUP(msk[[#This Row],[Klasse]],RAW!$D$11:$E$14,2)</f>
        <v>#N/A</v>
      </c>
      <c r="N16" s="4" t="e">
        <f>VLOOKUP(msk[[#This Row],[Klasse]],RAW!$D$25:$E$28,2,0)</f>
        <v>#N/A</v>
      </c>
    </row>
    <row r="17" spans="2:14" x14ac:dyDescent="0.15">
      <c r="B17" s="24"/>
      <c r="C17" s="25"/>
      <c r="D17" s="25"/>
      <c r="E17" s="25"/>
      <c r="F17" s="25"/>
      <c r="G17" s="25"/>
      <c r="H17" s="23"/>
      <c r="I17" s="23"/>
      <c r="J17" s="26"/>
      <c r="L17" s="60">
        <f>SUM(msk[[#This Row],[Tu]:[Wurf]])</f>
        <v>0</v>
      </c>
      <c r="M17" s="60" t="e">
        <f>VLOOKUP(msk[[#This Row],[Klasse]],RAW!$D$11:$E$14,2)</f>
        <v>#N/A</v>
      </c>
      <c r="N17" s="4" t="e">
        <f>VLOOKUP(msk[[#This Row],[Klasse]],RAW!$D$25:$E$28,2,0)</f>
        <v>#N/A</v>
      </c>
    </row>
    <row r="18" spans="2:14" x14ac:dyDescent="0.15">
      <c r="B18" s="22"/>
      <c r="C18" s="25"/>
      <c r="D18" s="25"/>
      <c r="E18" s="25"/>
      <c r="F18" s="25"/>
      <c r="G18" s="25"/>
      <c r="H18" s="23"/>
      <c r="I18" s="23"/>
      <c r="J18" s="22"/>
      <c r="L18" s="60">
        <f>SUM(msk[[#This Row],[Tu]:[Wurf]])</f>
        <v>0</v>
      </c>
      <c r="M18" s="60" t="e">
        <f>VLOOKUP(msk[[#This Row],[Klasse]],RAW!$D$11:$E$14,2)</f>
        <v>#N/A</v>
      </c>
      <c r="N18" s="4" t="e">
        <f>VLOOKUP(msk[[#This Row],[Klasse]],RAW!$D$25:$E$28,2,0)</f>
        <v>#N/A</v>
      </c>
    </row>
    <row r="19" spans="2:14" x14ac:dyDescent="0.15">
      <c r="B19" s="24"/>
      <c r="C19" s="25"/>
      <c r="D19" s="25"/>
      <c r="E19" s="25"/>
      <c r="F19" s="25"/>
      <c r="G19" s="25"/>
      <c r="H19" s="23"/>
      <c r="I19" s="23"/>
      <c r="J19" s="26"/>
      <c r="L19" s="60">
        <f>SUM(msk[[#This Row],[Tu]:[Wurf]])</f>
        <v>0</v>
      </c>
      <c r="M19" s="60" t="e">
        <f>VLOOKUP(msk[[#This Row],[Klasse]],RAW!$D$11:$E$14,2)</f>
        <v>#N/A</v>
      </c>
      <c r="N19" s="4" t="e">
        <f>VLOOKUP(msk[[#This Row],[Klasse]],RAW!$D$25:$E$28,2,0)</f>
        <v>#N/A</v>
      </c>
    </row>
    <row r="20" spans="2:14" ht="15" thickBot="1" x14ac:dyDescent="0.2">
      <c r="B20" s="22"/>
      <c r="C20" s="25"/>
      <c r="D20" s="25"/>
      <c r="E20" s="25"/>
      <c r="F20" s="25"/>
      <c r="G20" s="25"/>
      <c r="H20" s="77"/>
      <c r="I20" s="77"/>
      <c r="J20" s="76"/>
      <c r="L20" s="60">
        <f>SUM(msk[[#This Row],[Tu]:[Wurf]])</f>
        <v>0</v>
      </c>
      <c r="M20" s="60" t="e">
        <f>VLOOKUP(msk[[#This Row],[Klasse]],RAW!$D$11:$E$14,2)</f>
        <v>#N/A</v>
      </c>
      <c r="N20" s="4" t="e">
        <f>VLOOKUP(msk[[#This Row],[Klasse]],RAW!$D$25:$E$28,2,0)</f>
        <v>#N/A</v>
      </c>
    </row>
    <row r="21" spans="2:14" x14ac:dyDescent="0.15">
      <c r="B21" s="4"/>
    </row>
    <row r="22" spans="2:14" x14ac:dyDescent="0.15">
      <c r="B22" s="4"/>
    </row>
    <row r="23" spans="2:14" x14ac:dyDescent="0.15">
      <c r="B23" s="19" t="str">
        <f>IF(B8&lt;&gt;"",B8,"")</f>
        <v/>
      </c>
      <c r="D23" s="5" t="s">
        <v>26</v>
      </c>
      <c r="E23" s="5" t="s">
        <v>27</v>
      </c>
      <c r="F23" s="5" t="s">
        <v>67</v>
      </c>
      <c r="G23" s="5" t="s">
        <v>68</v>
      </c>
      <c r="I23" s="4"/>
      <c r="K23" s="60"/>
      <c r="M23" s="4"/>
    </row>
    <row r="24" spans="2:14" x14ac:dyDescent="0.15">
      <c r="C24" s="14">
        <v>1</v>
      </c>
      <c r="D24" s="27"/>
      <c r="E24" s="27"/>
      <c r="F24" s="27"/>
      <c r="G24" s="27"/>
      <c r="I24" s="4"/>
      <c r="K24" s="60"/>
      <c r="M24" s="4"/>
      <c r="N24" s="4" t="b">
        <f>IF(G24="",FALSE(),IF(AND($C$8=RAW!$N$2,G24&lt;RAW!$N$7),TRUE(),IF(AND($C$8=RAW!$P$2,G24&lt;RAW!$P$8),TRUE(),IF(AND($C$8=RAW!$AD$2,G24&lt;RAW!$AD$8),TRUE(),IF(AND($C$8=RAW!$AF$2,G24&lt;RAW!$AF$8),TRUE(),IF(AND($C$8=RAW!$AH$2,G24&lt;RAW!$AH$9),TRUE(),IF(AND($C$8=RAW!$AH$2,G24=RAW!$AH$8),TRUE(),FALSE())))))))</f>
        <v>0</v>
      </c>
    </row>
    <row r="25" spans="2:14" x14ac:dyDescent="0.15">
      <c r="C25" s="14">
        <v>2</v>
      </c>
      <c r="D25" s="27"/>
      <c r="E25" s="27"/>
      <c r="F25" s="27"/>
      <c r="G25" s="27"/>
      <c r="I25" s="4"/>
      <c r="K25" s="60"/>
      <c r="M25" s="4"/>
      <c r="N25" s="4" t="b">
        <f>IF(G25="",FALSE(),IF(AND($C$8=RAW!$N$2,G25&lt;RAW!$N$7),TRUE(),IF(AND($C$8=RAW!$P$2,G25&lt;RAW!$P$8),TRUE(),IF(AND($C$8=RAW!$AD$2,G25&lt;RAW!$AD$8),TRUE(),IF(AND($C$8=RAW!$AF$2,G25&lt;RAW!$AF$8),TRUE(),IF(AND($C$8=RAW!$AH$2,G25&lt;RAW!$AH$9),TRUE(),IF(AND($C$8=RAW!$AH$2,G25=RAW!$AH$8),TRUE(),FALSE())))))))</f>
        <v>0</v>
      </c>
    </row>
    <row r="26" spans="2:14" x14ac:dyDescent="0.15">
      <c r="C26" s="14">
        <v>3</v>
      </c>
      <c r="D26" s="27"/>
      <c r="E26" s="27"/>
      <c r="F26" s="27"/>
      <c r="G26" s="27"/>
      <c r="M26" s="4"/>
      <c r="N26" s="4" t="b">
        <f>IF(G26="",FALSE(),IF(AND($C$8=RAW!$N$2,G26&lt;RAW!$N$7),TRUE(),IF(AND($C$8=RAW!$P$2,G26&lt;RAW!$P$8),TRUE(),IF(AND($C$8=RAW!$AD$2,G26&lt;RAW!$AD$8),TRUE(),IF(AND($C$8=RAW!$AF$2,G26&lt;RAW!$AF$8),TRUE(),IF(AND($C$8=RAW!$AH$2,G26&lt;RAW!$AH$9),TRUE(),IF(AND($C$8=RAW!$AH$2,G26=RAW!$AH$8),TRUE(),FALSE())))))))</f>
        <v>0</v>
      </c>
    </row>
    <row r="27" spans="2:14" x14ac:dyDescent="0.15">
      <c r="C27" s="14">
        <v>4</v>
      </c>
      <c r="D27" s="27"/>
      <c r="E27" s="27"/>
      <c r="F27" s="27"/>
      <c r="G27" s="27"/>
      <c r="M27" s="4"/>
      <c r="N27" s="4" t="b">
        <f>IF(G27="",FALSE(),IF(AND($C$8=RAW!$N$2,G27&lt;RAW!$N$7),TRUE(),IF(AND($C$8=RAW!$P$2,G27&lt;RAW!$P$8),TRUE(),IF(AND($C$8=RAW!$AD$2,G27&lt;RAW!$AD$8),TRUE(),IF(AND($C$8=RAW!$AF$2,G27&lt;RAW!$AF$8),TRUE(),IF(AND($C$8=RAW!$AH$2,G27&lt;RAW!$AH$9),TRUE(),IF(AND($C$8=RAW!$AH$2,G27=RAW!$AH$8),TRUE(),FALSE())))))))</f>
        <v>0</v>
      </c>
    </row>
    <row r="28" spans="2:14" x14ac:dyDescent="0.15">
      <c r="C28" s="14">
        <v>5</v>
      </c>
      <c r="D28" s="27"/>
      <c r="E28" s="27"/>
      <c r="F28" s="27"/>
      <c r="G28" s="27"/>
      <c r="M28" s="4"/>
      <c r="N28" s="4" t="b">
        <f>IF(G28="",FALSE(),IF(AND($C$8=RAW!$N$2,G28&lt;RAW!$N$7),TRUE(),IF(AND($C$8=RAW!$P$2,G28&lt;RAW!$P$8),TRUE(),IF(AND($C$8=RAW!$AD$2,G28&lt;RAW!$AD$8),TRUE(),IF(AND($C$8=RAW!$AF$2,G28&lt;RAW!$AF$8),TRUE(),IF(AND($C$8=RAW!$AH$2,G28&lt;RAW!$AH$9),TRUE(),IF(AND($C$8=RAW!$AH$2,G28=RAW!$AH$8),TRUE(),FALSE())))))))</f>
        <v>0</v>
      </c>
    </row>
    <row r="29" spans="2:14" x14ac:dyDescent="0.15">
      <c r="C29" s="14">
        <v>6</v>
      </c>
      <c r="D29" s="27"/>
      <c r="E29" s="27"/>
      <c r="F29" s="27"/>
      <c r="G29" s="27"/>
      <c r="I29" s="4"/>
      <c r="K29" s="60"/>
      <c r="M29" s="4"/>
      <c r="N29" s="4" t="b">
        <f>IF(G29="",FALSE(),IF(AND($C$8=RAW!$N$2,G29&lt;RAW!$N$7),TRUE(),IF(AND($C$8=RAW!$P$2,G29&lt;RAW!$P$8),TRUE(),IF(AND($C$8=RAW!$AD$2,G29&lt;RAW!$AD$8),TRUE(),IF(AND($C$8=RAW!$AF$2,G29&lt;RAW!$AF$8),TRUE(),IF(AND($C$8=RAW!$AH$2,G29&lt;RAW!$AH$9),TRUE(),IF(AND($C$8=RAW!$AH$2,G29=RAW!$AH$8),TRUE(),FALSE())))))))</f>
        <v>0</v>
      </c>
    </row>
    <row r="30" spans="2:14" x14ac:dyDescent="0.15">
      <c r="C30" s="14">
        <v>7</v>
      </c>
      <c r="D30" s="27"/>
      <c r="E30" s="27"/>
      <c r="F30" s="27"/>
      <c r="G30" s="27"/>
      <c r="I30" s="4"/>
      <c r="K30" s="60"/>
      <c r="M30" s="4"/>
      <c r="N30" s="4" t="b">
        <f>IF(G30="",FALSE(),IF(AND($C$8=RAW!$N$2,G30&lt;RAW!$N$7),TRUE(),IF(AND($C$8=RAW!$P$2,G30&lt;RAW!$P$8),TRUE(),IF(AND($C$8=RAW!$AD$2,G30&lt;RAW!$AD$8),TRUE(),IF(AND($C$8=RAW!$AF$2,G30&lt;RAW!$AF$8),TRUE(),IF(AND($C$8=RAW!$AH$2,G30&lt;RAW!$AH$9),TRUE(),IF(AND($C$8=RAW!$AH$2,G30=RAW!$AH$8),TRUE(),FALSE())))))))</f>
        <v>0</v>
      </c>
    </row>
    <row r="31" spans="2:14" x14ac:dyDescent="0.15">
      <c r="C31" s="14">
        <v>8</v>
      </c>
      <c r="D31" s="27"/>
      <c r="E31" s="27"/>
      <c r="F31" s="27"/>
      <c r="G31" s="27"/>
      <c r="I31" s="4"/>
      <c r="K31" s="60"/>
      <c r="M31" s="4"/>
      <c r="N31" s="4" t="b">
        <f>IF(G31="",FALSE(),IF(AND($C$8=RAW!$N$2,G31&lt;RAW!$N$7),TRUE(),IF(AND($C$8=RAW!$P$2,G31&lt;RAW!$P$8),TRUE(),IF(AND($C$8=RAW!$AD$2,G31&lt;RAW!$AD$8),TRUE(),IF(AND($C$8=RAW!$AF$2,G31&lt;RAW!$AF$8),TRUE(),IF(AND($C$8=RAW!$AH$2,G31&lt;RAW!$AH$9),TRUE(),IF(AND($C$8=RAW!$AH$2,G31=RAW!$AH$8),TRUE(),FALSE())))))))</f>
        <v>0</v>
      </c>
    </row>
    <row r="32" spans="2:14" x14ac:dyDescent="0.15">
      <c r="C32" s="14">
        <v>9</v>
      </c>
      <c r="D32" s="27"/>
      <c r="E32" s="27"/>
      <c r="F32" s="27"/>
      <c r="G32" s="27"/>
      <c r="I32" s="4"/>
      <c r="K32" s="60"/>
      <c r="M32" s="4"/>
      <c r="N32" s="4" t="b">
        <f>IF(G32="",FALSE(),IF(AND($C$8=RAW!$N$2,G32&lt;RAW!$N$7),TRUE(),IF(AND($C$8=RAW!$P$2,G32&lt;RAW!$P$8),TRUE(),IF(AND($C$8=RAW!$AD$2,G32&lt;RAW!$AD$8),TRUE(),IF(AND($C$8=RAW!$AF$2,G32&lt;RAW!$AF$8),TRUE(),IF(AND($C$8=RAW!$AH$2,G32&lt;RAW!$AH$9),TRUE(),IF(AND($C$8=RAW!$AH$2,G32=RAW!$AH$8),TRUE(),FALSE())))))))</f>
        <v>0</v>
      </c>
    </row>
    <row r="33" spans="2:15" x14ac:dyDescent="0.15">
      <c r="C33" s="14">
        <v>10</v>
      </c>
      <c r="D33" s="27"/>
      <c r="E33" s="27"/>
      <c r="F33" s="27"/>
      <c r="G33" s="27"/>
      <c r="I33" s="4"/>
      <c r="K33" s="60"/>
      <c r="M33" s="4"/>
      <c r="N33" s="4" t="b">
        <f>IF(G33="",FALSE(),IF(AND($C$8=RAW!$N$2,G33&lt;RAW!$N$7),TRUE(),IF(AND($C$8=RAW!$P$2,G33&lt;RAW!$P$8),TRUE(),IF(AND($C$8=RAW!$AD$2,G33&lt;RAW!$AD$8),TRUE(),IF(AND($C$8=RAW!$AF$2,G33&lt;RAW!$AF$8),TRUE(),IF(AND($C$8=RAW!$AH$2,G33&lt;RAW!$AH$9),TRUE(),IF(AND($C$8=RAW!$AH$2,G33=RAW!$AH$8),TRUE(),FALSE())))))))</f>
        <v>0</v>
      </c>
    </row>
    <row r="34" spans="2:15" x14ac:dyDescent="0.15">
      <c r="C34" s="14">
        <v>11</v>
      </c>
      <c r="D34" s="27"/>
      <c r="E34" s="27"/>
      <c r="F34" s="27"/>
      <c r="G34" s="27"/>
      <c r="I34" s="4"/>
      <c r="K34" s="60"/>
      <c r="M34" s="4"/>
      <c r="N34" s="4" t="b">
        <f>IF(G34="",FALSE(),IF(AND($C$8=RAW!$N$2,G34&lt;RAW!$N$7),TRUE(),IF(AND($C$8=RAW!$P$2,G34&lt;RAW!$P$8),TRUE(),IF(AND($C$8=RAW!$AD$2,G34&lt;RAW!$AD$8),TRUE(),IF(AND($C$8=RAW!$AF$2,G34&lt;RAW!$AF$8),TRUE(),IF(AND($C$8=RAW!$AH$2,G34&lt;RAW!$AH$9),TRUE(),IF(AND($C$8=RAW!$AH$2,G34=RAW!$AH$8),TRUE(),FALSE())))))))</f>
        <v>0</v>
      </c>
    </row>
    <row r="35" spans="2:15" x14ac:dyDescent="0.15">
      <c r="C35" s="14">
        <v>12</v>
      </c>
      <c r="D35" s="27"/>
      <c r="E35" s="27"/>
      <c r="F35" s="27"/>
      <c r="G35" s="27"/>
      <c r="I35" s="4"/>
      <c r="K35" s="60"/>
      <c r="M35" s="4"/>
      <c r="N35" s="4" t="b">
        <f>IF(G35="",FALSE(),IF(AND($C$8=RAW!$N$2,G35&lt;RAW!$N$7),TRUE(),IF(AND($C$8=RAW!$P$2,G35&lt;RAW!$P$8),TRUE(),IF(AND($C$8=RAW!$AD$2,G35&lt;RAW!$AD$8),TRUE(),IF(AND($C$8=RAW!$AF$2,G35&lt;RAW!$AF$8),TRUE(),IF(AND($C$8=RAW!$AH$2,G35&lt;RAW!$AH$9),TRUE(),IF(AND($C$8=RAW!$AH$2,G35=RAW!$AH$8),TRUE(),FALSE())))))))</f>
        <v>0</v>
      </c>
    </row>
    <row r="36" spans="2:15" x14ac:dyDescent="0.15">
      <c r="C36" s="14">
        <v>13</v>
      </c>
      <c r="D36" s="27"/>
      <c r="E36" s="27"/>
      <c r="F36" s="27"/>
      <c r="G36" s="27"/>
      <c r="I36" s="4"/>
      <c r="K36" s="60"/>
      <c r="M36" s="4"/>
      <c r="N36" s="4" t="b">
        <f>IF(G36="",FALSE(),IF(AND($C$8=RAW!$N$2,G36&lt;RAW!$N$7),TRUE(),IF(AND($C$8=RAW!$P$2,G36&lt;RAW!$P$8),TRUE(),IF(AND($C$8=RAW!$AD$2,G36&lt;RAW!$AD$8),TRUE(),IF(AND($C$8=RAW!$AF$2,G36&lt;RAW!$AF$8),TRUE(),IF(AND($C$8=RAW!$AH$2,G36&lt;RAW!$AH$9),TRUE(),IF(AND($C$8=RAW!$AH$2,G36=RAW!$AH$8),TRUE(),FALSE())))))))</f>
        <v>0</v>
      </c>
    </row>
    <row r="37" spans="2:15" x14ac:dyDescent="0.15">
      <c r="C37" s="14">
        <v>14</v>
      </c>
      <c r="D37" s="27"/>
      <c r="E37" s="27"/>
      <c r="F37" s="27"/>
      <c r="G37" s="27"/>
      <c r="I37" s="4"/>
      <c r="K37" s="60"/>
      <c r="M37" s="4"/>
      <c r="N37" s="4" t="b">
        <f>IF(G37="",FALSE(),IF(AND($C$8=RAW!$N$2,G37&lt;RAW!$N$7),TRUE(),IF(AND($C$8=RAW!$P$2,G37&lt;RAW!$P$8),TRUE(),IF(AND($C$8=RAW!$AD$2,G37&lt;RAW!$AD$8),TRUE(),IF(AND($C$8=RAW!$AF$2,G37&lt;RAW!$AF$8),TRUE(),IF(AND($C$8=RAW!$AH$2,G37&lt;RAW!$AH$9),TRUE(),IF(AND($C$8=RAW!$AH$2,G37=RAW!$AH$8),TRUE(),FALSE())))))))</f>
        <v>0</v>
      </c>
    </row>
    <row r="38" spans="2:15" x14ac:dyDescent="0.15">
      <c r="C38" s="14">
        <v>15</v>
      </c>
      <c r="D38" s="27"/>
      <c r="E38" s="27"/>
      <c r="F38" s="27"/>
      <c r="G38" s="27"/>
      <c r="I38" s="4"/>
      <c r="K38" s="60"/>
      <c r="M38" s="4"/>
      <c r="N38" s="4" t="b">
        <f>IF(G38="",FALSE(),IF(AND($C$8=RAW!$N$2,G38&lt;RAW!$N$7),TRUE(),IF(AND($C$8=RAW!$P$2,G38&lt;RAW!$P$8),TRUE(),IF(AND($C$8=RAW!$AD$2,G38&lt;RAW!$AD$8),TRUE(),IF(AND($C$8=RAW!$AF$2,G38&lt;RAW!$AF$8),TRUE(),IF(AND($C$8=RAW!$AH$2,G38&lt;RAW!$AH$9),TRUE(),IF(AND($C$8=RAW!$AH$2,G38=RAW!$AH$8),TRUE(),FALSE())))))))</f>
        <v>0</v>
      </c>
    </row>
    <row r="39" spans="2:15" x14ac:dyDescent="0.15">
      <c r="C39" s="14">
        <v>16</v>
      </c>
      <c r="D39" s="27"/>
      <c r="E39" s="27"/>
      <c r="F39" s="27"/>
      <c r="G39" s="27"/>
      <c r="I39" s="4"/>
      <c r="K39" s="60"/>
      <c r="M39" s="4"/>
      <c r="N39" s="4" t="b">
        <f>IF(G39="",FALSE(),IF(AND($C$8=RAW!$N$2,G39&lt;RAW!$N$7),TRUE(),IF(AND($C$8=RAW!$P$2,G39&lt;RAW!$P$8),TRUE(),IF(AND($C$8=RAW!$AD$2,G39&lt;RAW!$AD$8),TRUE(),IF(AND($C$8=RAW!$AF$2,G39&lt;RAW!$AF$8),TRUE(),IF(AND($C$8=RAW!$AH$2,G39&lt;RAW!$AH$9),TRUE(),IF(AND($C$8=RAW!$AH$2,G39=RAW!$AH$8),TRUE(),FALSE())))))))</f>
        <v>0</v>
      </c>
    </row>
    <row r="41" spans="2:15" x14ac:dyDescent="0.15">
      <c r="B41" s="19" t="str">
        <f>IF(B9&lt;&gt;"",B9,"")</f>
        <v/>
      </c>
      <c r="D41" s="5" t="s">
        <v>26</v>
      </c>
      <c r="E41" s="5" t="s">
        <v>27</v>
      </c>
      <c r="F41" s="5" t="s">
        <v>67</v>
      </c>
      <c r="G41" s="5" t="s">
        <v>68</v>
      </c>
      <c r="I41" s="4"/>
      <c r="K41" s="60"/>
      <c r="M41" s="4"/>
    </row>
    <row r="42" spans="2:15" x14ac:dyDescent="0.15">
      <c r="C42" s="14">
        <v>1</v>
      </c>
      <c r="D42" s="27"/>
      <c r="E42" s="27"/>
      <c r="F42" s="27"/>
      <c r="G42" s="27"/>
      <c r="I42" s="4"/>
      <c r="K42" s="60"/>
      <c r="M42" s="4"/>
      <c r="N42" s="63" t="b">
        <f>IF(G42="",FALSE(),IF(AND($C$9=RAW!$N$2,G42&lt;RAW!$N$7),TRUE(),IF(AND($C$9=RAW!$P$2,G42&lt;RAW!$P$8),TRUE(),IF(AND($C$9=RAW!$AD$2,G42&lt;RAW!$AD$8),TRUE(),IF(AND($C$9=RAW!$AF$2,G42&lt;RAW!$AF$8),TRUE(),IF(AND($C$9=RAW!$AH$2,G42&lt;RAW!$AH$9),TRUE(),IF(AND($C$9=RAW!$AH$2,G42=RAW!$AH$8),TRUE(),FALSE())))))))</f>
        <v>0</v>
      </c>
      <c r="O42" s="63"/>
    </row>
    <row r="43" spans="2:15" x14ac:dyDescent="0.15">
      <c r="C43" s="14">
        <v>2</v>
      </c>
      <c r="D43" s="27"/>
      <c r="E43" s="27"/>
      <c r="F43" s="27"/>
      <c r="G43" s="27"/>
      <c r="I43" s="4"/>
      <c r="K43" s="60"/>
      <c r="M43" s="4"/>
      <c r="N43" s="63" t="b">
        <f>IF(G43="",FALSE(),IF(AND($C$9=RAW!$N$2,G43&lt;RAW!$N$7),TRUE(),IF(AND($C$9=RAW!$P$2,G43&lt;RAW!$P$8),TRUE(),IF(AND($C$9=RAW!$AD$2,G43&lt;RAW!$AD$8),TRUE(),IF(AND($C$9=RAW!$AF$2,G43&lt;RAW!$AF$8),TRUE(),IF(AND($C$9=RAW!$AH$2,G43&lt;RAW!$AH$9),TRUE(),IF(AND($C$9=RAW!$AH$2,G43=RAW!$AH$8),TRUE(),FALSE())))))))</f>
        <v>0</v>
      </c>
      <c r="O43" s="63"/>
    </row>
    <row r="44" spans="2:15" x14ac:dyDescent="0.15">
      <c r="C44" s="14">
        <v>3</v>
      </c>
      <c r="D44" s="27"/>
      <c r="E44" s="27"/>
      <c r="F44" s="27"/>
      <c r="G44" s="27"/>
      <c r="I44" s="4"/>
      <c r="K44" s="60"/>
      <c r="M44" s="4"/>
      <c r="N44" s="63" t="b">
        <f>IF(G44="",FALSE(),IF(AND($C$9=RAW!$N$2,G44&lt;RAW!$N$7),TRUE(),IF(AND($C$9=RAW!$P$2,G44&lt;RAW!$P$8),TRUE(),IF(AND($C$9=RAW!$AD$2,G44&lt;RAW!$AD$8),TRUE(),IF(AND($C$9=RAW!$AF$2,G44&lt;RAW!$AF$8),TRUE(),IF(AND($C$9=RAW!$AH$2,G44&lt;RAW!$AH$9),TRUE(),IF(AND($C$9=RAW!$AH$2,G44=RAW!$AH$8),TRUE(),FALSE())))))))</f>
        <v>0</v>
      </c>
      <c r="O44" s="63"/>
    </row>
    <row r="45" spans="2:15" x14ac:dyDescent="0.15">
      <c r="C45" s="14">
        <v>4</v>
      </c>
      <c r="D45" s="27"/>
      <c r="E45" s="27"/>
      <c r="F45" s="27"/>
      <c r="G45" s="27"/>
      <c r="I45" s="4"/>
      <c r="K45" s="60"/>
      <c r="M45" s="4"/>
      <c r="N45" s="63" t="b">
        <f>IF(G45="",FALSE(),IF(AND($C$9=RAW!$N$2,G45&lt;RAW!$N$7),TRUE(),IF(AND($C$9=RAW!$P$2,G45&lt;RAW!$P$8),TRUE(),IF(AND($C$9=RAW!$AD$2,G45&lt;RAW!$AD$8),TRUE(),IF(AND($C$9=RAW!$AF$2,G45&lt;RAW!$AF$8),TRUE(),IF(AND($C$9=RAW!$AH$2,G45&lt;RAW!$AH$9),TRUE(),IF(AND($C$9=RAW!$AH$2,G45=RAW!$AH$8),TRUE(),FALSE())))))))</f>
        <v>0</v>
      </c>
      <c r="O45" s="63"/>
    </row>
    <row r="46" spans="2:15" x14ac:dyDescent="0.15">
      <c r="C46" s="14">
        <v>5</v>
      </c>
      <c r="D46" s="27"/>
      <c r="E46" s="27"/>
      <c r="F46" s="27"/>
      <c r="G46" s="27"/>
      <c r="I46" s="4"/>
      <c r="K46" s="60"/>
      <c r="M46" s="4"/>
      <c r="N46" s="63" t="b">
        <f>IF(G46="",FALSE(),IF(AND($C$9=RAW!$N$2,G46&lt;RAW!$N$7),TRUE(),IF(AND($C$9=RAW!$P$2,G46&lt;RAW!$P$8),TRUE(),IF(AND($C$9=RAW!$AD$2,G46&lt;RAW!$AD$8),TRUE(),IF(AND($C$9=RAW!$AF$2,G46&lt;RAW!$AF$8),TRUE(),IF(AND($C$9=RAW!$AH$2,G46&lt;RAW!$AH$9),TRUE(),IF(AND($C$9=RAW!$AH$2,G46=RAW!$AH$8),TRUE(),FALSE())))))))</f>
        <v>0</v>
      </c>
      <c r="O46" s="63"/>
    </row>
    <row r="47" spans="2:15" x14ac:dyDescent="0.15">
      <c r="C47" s="14">
        <v>6</v>
      </c>
      <c r="D47" s="27"/>
      <c r="E47" s="27"/>
      <c r="F47" s="27"/>
      <c r="G47" s="27"/>
      <c r="I47" s="4"/>
      <c r="K47" s="60"/>
      <c r="M47" s="4"/>
      <c r="N47" s="63" t="b">
        <f>IF(G47="",FALSE(),IF(AND($C$9=RAW!$N$2,G47&lt;RAW!$N$7),TRUE(),IF(AND($C$9=RAW!$P$2,G47&lt;RAW!$P$8),TRUE(),IF(AND($C$9=RAW!$AD$2,G47&lt;RAW!$AD$8),TRUE(),IF(AND($C$9=RAW!$AF$2,G47&lt;RAW!$AF$8),TRUE(),IF(AND($C$9=RAW!$AH$2,G47&lt;RAW!$AH$9),TRUE(),IF(AND($C$9=RAW!$AH$2,G47=RAW!$AH$8),TRUE(),FALSE())))))))</f>
        <v>0</v>
      </c>
      <c r="O47" s="63"/>
    </row>
    <row r="48" spans="2:15" x14ac:dyDescent="0.15">
      <c r="C48" s="14">
        <v>7</v>
      </c>
      <c r="D48" s="27"/>
      <c r="E48" s="27"/>
      <c r="F48" s="27"/>
      <c r="G48" s="27"/>
      <c r="I48" s="4"/>
      <c r="K48" s="60"/>
      <c r="M48" s="4"/>
      <c r="N48" s="63" t="b">
        <f>IF(G48="",FALSE(),IF(AND($C$9=RAW!$N$2,G48&lt;RAW!$N$7),TRUE(),IF(AND($C$9=RAW!$P$2,G48&lt;RAW!$P$8),TRUE(),IF(AND($C$9=RAW!$AD$2,G48&lt;RAW!$AD$8),TRUE(),IF(AND($C$9=RAW!$AF$2,G48&lt;RAW!$AF$8),TRUE(),IF(AND($C$9=RAW!$AH$2,G48&lt;RAW!$AH$9),TRUE(),IF(AND($C$9=RAW!$AH$2,G48=RAW!$AH$8),TRUE(),FALSE())))))))</f>
        <v>0</v>
      </c>
      <c r="O48" s="63"/>
    </row>
    <row r="49" spans="2:15" x14ac:dyDescent="0.15">
      <c r="C49" s="14">
        <v>8</v>
      </c>
      <c r="D49" s="27"/>
      <c r="E49" s="27"/>
      <c r="F49" s="27"/>
      <c r="G49" s="27"/>
      <c r="I49" s="4"/>
      <c r="K49" s="60"/>
      <c r="M49" s="4"/>
      <c r="N49" s="63" t="b">
        <f>IF(G49="",FALSE(),IF(AND($C$9=RAW!$N$2,G49&lt;RAW!$N$7),TRUE(),IF(AND($C$9=RAW!$P$2,G49&lt;RAW!$P$8),TRUE(),IF(AND($C$9=RAW!$AD$2,G49&lt;RAW!$AD$8),TRUE(),IF(AND($C$9=RAW!$AF$2,G49&lt;RAW!$AF$8),TRUE(),IF(AND($C$9=RAW!$AH$2,G49&lt;RAW!$AH$9),TRUE(),IF(AND($C$9=RAW!$AH$2,G49=RAW!$AH$8),TRUE(),FALSE())))))))</f>
        <v>0</v>
      </c>
      <c r="O49" s="63"/>
    </row>
    <row r="50" spans="2:15" x14ac:dyDescent="0.15">
      <c r="C50" s="14">
        <v>9</v>
      </c>
      <c r="D50" s="27"/>
      <c r="E50" s="27"/>
      <c r="F50" s="27"/>
      <c r="G50" s="27"/>
      <c r="I50" s="4"/>
      <c r="K50" s="60"/>
      <c r="M50" s="4"/>
      <c r="N50" s="63" t="b">
        <f>IF(G50="",FALSE(),IF(AND($C$9=RAW!$N$2,G50&lt;RAW!$N$7),TRUE(),IF(AND($C$9=RAW!$P$2,G50&lt;RAW!$P$8),TRUE(),IF(AND($C$9=RAW!$AD$2,G50&lt;RAW!$AD$8),TRUE(),IF(AND($C$9=RAW!$AF$2,G50&lt;RAW!$AF$8),TRUE(),IF(AND($C$9=RAW!$AH$2,G50&lt;RAW!$AH$9),TRUE(),IF(AND($C$9=RAW!$AH$2,G50=RAW!$AH$8),TRUE(),FALSE())))))))</f>
        <v>0</v>
      </c>
      <c r="O50" s="63"/>
    </row>
    <row r="51" spans="2:15" x14ac:dyDescent="0.15">
      <c r="C51" s="14">
        <v>10</v>
      </c>
      <c r="D51" s="27"/>
      <c r="E51" s="27"/>
      <c r="F51" s="27"/>
      <c r="G51" s="27"/>
      <c r="I51" s="4"/>
      <c r="K51" s="60"/>
      <c r="M51" s="4"/>
      <c r="N51" s="63" t="b">
        <f>IF(G51="",FALSE(),IF(AND($C$9=RAW!$N$2,G51&lt;RAW!$N$7),TRUE(),IF(AND($C$9=RAW!$P$2,G51&lt;RAW!$P$8),TRUE(),IF(AND($C$9=RAW!$AD$2,G51&lt;RAW!$AD$8),TRUE(),IF(AND($C$9=RAW!$AF$2,G51&lt;RAW!$AF$8),TRUE(),IF(AND($C$9=RAW!$AH$2,G51&lt;RAW!$AH$9),TRUE(),IF(AND($C$9=RAW!$AH$2,G51=RAW!$AH$8),TRUE(),FALSE())))))))</f>
        <v>0</v>
      </c>
      <c r="O51" s="63"/>
    </row>
    <row r="52" spans="2:15" x14ac:dyDescent="0.15">
      <c r="C52" s="14">
        <v>11</v>
      </c>
      <c r="D52" s="27"/>
      <c r="E52" s="27"/>
      <c r="F52" s="27"/>
      <c r="G52" s="27"/>
      <c r="I52" s="4"/>
      <c r="K52" s="60"/>
      <c r="M52" s="4"/>
      <c r="N52" s="63" t="b">
        <f>IF(G52="",FALSE(),IF(AND($C$9=RAW!$N$2,G52&lt;RAW!$N$7),TRUE(),IF(AND($C$9=RAW!$P$2,G52&lt;RAW!$P$8),TRUE(),IF(AND($C$9=RAW!$AD$2,G52&lt;RAW!$AD$8),TRUE(),IF(AND($C$9=RAW!$AF$2,G52&lt;RAW!$AF$8),TRUE(),IF(AND($C$9=RAW!$AH$2,G52&lt;RAW!$AH$9),TRUE(),IF(AND($C$9=RAW!$AH$2,G52=RAW!$AH$8),TRUE(),FALSE())))))))</f>
        <v>0</v>
      </c>
      <c r="O52" s="63"/>
    </row>
    <row r="53" spans="2:15" x14ac:dyDescent="0.15">
      <c r="C53" s="14">
        <v>12</v>
      </c>
      <c r="D53" s="27"/>
      <c r="E53" s="27"/>
      <c r="F53" s="27"/>
      <c r="G53" s="27"/>
      <c r="I53" s="4"/>
      <c r="K53" s="60"/>
      <c r="M53" s="4"/>
      <c r="N53" s="63" t="b">
        <f>IF(G53="",FALSE(),IF(AND($C$9=RAW!$N$2,G53&lt;RAW!$N$7),TRUE(),IF(AND($C$9=RAW!$P$2,G53&lt;RAW!$P$8),TRUE(),IF(AND($C$9=RAW!$AD$2,G53&lt;RAW!$AD$8),TRUE(),IF(AND($C$9=RAW!$AF$2,G53&lt;RAW!$AF$8),TRUE(),IF(AND($C$9=RAW!$AH$2,G53&lt;RAW!$AH$9),TRUE(),IF(AND($C$9=RAW!$AH$2,G53=RAW!$AH$8),TRUE(),FALSE())))))))</f>
        <v>0</v>
      </c>
      <c r="O53" s="63"/>
    </row>
    <row r="54" spans="2:15" x14ac:dyDescent="0.15">
      <c r="C54" s="14">
        <v>13</v>
      </c>
      <c r="D54" s="27"/>
      <c r="E54" s="27"/>
      <c r="F54" s="27"/>
      <c r="G54" s="27"/>
      <c r="I54" s="4"/>
      <c r="K54" s="60"/>
      <c r="M54" s="4"/>
      <c r="N54" s="63" t="b">
        <f>IF(G54="",FALSE(),IF(AND($C$9=RAW!$N$2,G54&lt;RAW!$N$7),TRUE(),IF(AND($C$9=RAW!$P$2,G54&lt;RAW!$P$8),TRUE(),IF(AND($C$9=RAW!$AD$2,G54&lt;RAW!$AD$8),TRUE(),IF(AND($C$9=RAW!$AF$2,G54&lt;RAW!$AF$8),TRUE(),IF(AND($C$9=RAW!$AH$2,G54&lt;RAW!$AH$9),TRUE(),IF(AND($C$9=RAW!$AH$2,G54=RAW!$AH$8),TRUE(),FALSE())))))))</f>
        <v>0</v>
      </c>
      <c r="O54" s="63"/>
    </row>
    <row r="55" spans="2:15" x14ac:dyDescent="0.15">
      <c r="C55" s="14">
        <v>14</v>
      </c>
      <c r="D55" s="27"/>
      <c r="E55" s="27"/>
      <c r="F55" s="27"/>
      <c r="G55" s="27"/>
      <c r="I55" s="4"/>
      <c r="K55" s="60"/>
      <c r="M55" s="4"/>
      <c r="N55" s="63" t="b">
        <f>IF(G55="",FALSE(),IF(AND($C$9=RAW!$N$2,G55&lt;RAW!$N$7),TRUE(),IF(AND($C$9=RAW!$P$2,G55&lt;RAW!$P$8),TRUE(),IF(AND($C$9=RAW!$AD$2,G55&lt;RAW!$AD$8),TRUE(),IF(AND($C$9=RAW!$AF$2,G55&lt;RAW!$AF$8),TRUE(),IF(AND($C$9=RAW!$AH$2,G55&lt;RAW!$AH$9),TRUE(),IF(AND($C$9=RAW!$AH$2,G55=RAW!$AH$8),TRUE(),FALSE())))))))</f>
        <v>0</v>
      </c>
      <c r="O55" s="63"/>
    </row>
    <row r="56" spans="2:15" x14ac:dyDescent="0.15">
      <c r="C56" s="14">
        <v>15</v>
      </c>
      <c r="D56" s="27"/>
      <c r="E56" s="27"/>
      <c r="F56" s="27"/>
      <c r="G56" s="27"/>
      <c r="I56" s="4"/>
      <c r="K56" s="60"/>
      <c r="M56" s="4"/>
      <c r="N56" s="63" t="b">
        <f>IF(G56="",FALSE(),IF(AND($C$9=RAW!$N$2,G56&lt;RAW!$N$7),TRUE(),IF(AND($C$9=RAW!$P$2,G56&lt;RAW!$P$8),TRUE(),IF(AND($C$9=RAW!$AD$2,G56&lt;RAW!$AD$8),TRUE(),IF(AND($C$9=RAW!$AF$2,G56&lt;RAW!$AF$8),TRUE(),IF(AND($C$9=RAW!$AH$2,G56&lt;RAW!$AH$9),TRUE(),IF(AND($C$9=RAW!$AH$2,G56=RAW!$AH$8),TRUE(),FALSE())))))))</f>
        <v>0</v>
      </c>
      <c r="O56" s="63"/>
    </row>
    <row r="57" spans="2:15" x14ac:dyDescent="0.15">
      <c r="C57" s="14">
        <v>16</v>
      </c>
      <c r="D57" s="27"/>
      <c r="E57" s="27"/>
      <c r="F57" s="27"/>
      <c r="G57" s="27"/>
      <c r="I57" s="4"/>
      <c r="K57" s="60"/>
      <c r="M57" s="4"/>
      <c r="N57" s="63" t="b">
        <f>IF(G57="",FALSE(),IF(AND($C$9=RAW!$N$2,G57&lt;RAW!$N$7),TRUE(),IF(AND($C$9=RAW!$P$2,G57&lt;RAW!$P$8),TRUE(),IF(AND($C$9=RAW!$AD$2,G57&lt;RAW!$AD$8),TRUE(),IF(AND($C$9=RAW!$AF$2,G57&lt;RAW!$AF$8),TRUE(),IF(AND($C$9=RAW!$AH$2,G57&lt;RAW!$AH$9),TRUE(),IF(AND($C$9=RAW!$AH$2,G57=RAW!$AH$8),TRUE(),FALSE())))))))</f>
        <v>0</v>
      </c>
      <c r="O57" s="63"/>
    </row>
    <row r="59" spans="2:15" x14ac:dyDescent="0.15">
      <c r="B59" s="19" t="str">
        <f>IF(B10&lt;&gt;"",B10,"")</f>
        <v/>
      </c>
      <c r="D59" s="5" t="s">
        <v>26</v>
      </c>
      <c r="E59" s="5" t="s">
        <v>27</v>
      </c>
      <c r="F59" s="5" t="s">
        <v>67</v>
      </c>
      <c r="G59" s="5" t="s">
        <v>68</v>
      </c>
      <c r="I59" s="4"/>
      <c r="K59" s="60"/>
      <c r="M59" s="4"/>
    </row>
    <row r="60" spans="2:15" x14ac:dyDescent="0.15">
      <c r="C60" s="14">
        <v>1</v>
      </c>
      <c r="D60" s="27"/>
      <c r="E60" s="27"/>
      <c r="F60" s="27"/>
      <c r="G60" s="27"/>
      <c r="I60" s="4"/>
      <c r="K60" s="60"/>
      <c r="M60" s="4"/>
      <c r="N60" s="63" t="b">
        <f>IF(G60="",FALSE(),IF(AND($C$10=RAW!$N$2,G60&lt;RAW!$N$7),TRUE(),IF(AND($C$10=RAW!$P$2,G60&lt;RAW!$P$8),TRUE(),IF(AND($C$10=RAW!$AD$2,G60&lt;RAW!$AD$8),TRUE(),IF(AND($C$10=RAW!$AF$2,G60&lt;RAW!$AF$8),TRUE(),IF(AND($C$10=RAW!$AH$2,G60&lt;RAW!$AH$9),TRUE(),IF(AND($C$10=RAW!$AH$2,G60=RAW!$AH$8),TRUE(),FALSE())))))))</f>
        <v>0</v>
      </c>
      <c r="O60" s="63"/>
    </row>
    <row r="61" spans="2:15" x14ac:dyDescent="0.15">
      <c r="C61" s="14">
        <v>2</v>
      </c>
      <c r="D61" s="27"/>
      <c r="E61" s="27"/>
      <c r="F61" s="27"/>
      <c r="G61" s="27"/>
      <c r="I61" s="4"/>
      <c r="K61" s="60"/>
      <c r="M61" s="4"/>
      <c r="N61" s="63" t="b">
        <f>IF(G61="",FALSE(),IF(AND($C$10=RAW!$N$2,G61&lt;RAW!$N$7),TRUE(),IF(AND($C$10=RAW!$P$2,G61&lt;RAW!$P$8),TRUE(),IF(AND($C$10=RAW!$AD$2,G61&lt;RAW!$AD$8),TRUE(),IF(AND($C$10=RAW!$AF$2,G61&lt;RAW!$AF$8),TRUE(),IF(AND($C$10=RAW!$AH$2,G61&lt;RAW!$AH$9),TRUE(),IF(AND($C$10=RAW!$AH$2,G61=RAW!$AH$8),TRUE(),FALSE())))))))</f>
        <v>0</v>
      </c>
      <c r="O61" s="63"/>
    </row>
    <row r="62" spans="2:15" x14ac:dyDescent="0.15">
      <c r="C62" s="14">
        <v>3</v>
      </c>
      <c r="D62" s="27"/>
      <c r="E62" s="27"/>
      <c r="F62" s="27"/>
      <c r="G62" s="27"/>
      <c r="I62" s="4"/>
      <c r="K62" s="60"/>
      <c r="M62" s="4"/>
      <c r="N62" s="63" t="b">
        <f>IF(G62="",FALSE(),IF(AND($C$10=RAW!$N$2,G62&lt;RAW!$N$7),TRUE(),IF(AND($C$10=RAW!$P$2,G62&lt;RAW!$P$8),TRUE(),IF(AND($C$10=RAW!$AD$2,G62&lt;RAW!$AD$8),TRUE(),IF(AND($C$10=RAW!$AF$2,G62&lt;RAW!$AF$8),TRUE(),IF(AND($C$10=RAW!$AH$2,G62&lt;RAW!$AH$9),TRUE(),IF(AND($C$10=RAW!$AH$2,G62=RAW!$AH$8),TRUE(),FALSE())))))))</f>
        <v>0</v>
      </c>
      <c r="O62" s="63"/>
    </row>
    <row r="63" spans="2:15" x14ac:dyDescent="0.15">
      <c r="C63" s="14">
        <v>4</v>
      </c>
      <c r="D63" s="27"/>
      <c r="E63" s="27"/>
      <c r="F63" s="27"/>
      <c r="G63" s="27"/>
      <c r="I63" s="4"/>
      <c r="K63" s="60"/>
      <c r="M63" s="4"/>
      <c r="N63" s="63" t="b">
        <f>IF(G63="",FALSE(),IF(AND($C$10=RAW!$N$2,G63&lt;RAW!$N$7),TRUE(),IF(AND($C$10=RAW!$P$2,G63&lt;RAW!$P$8),TRUE(),IF(AND($C$10=RAW!$AD$2,G63&lt;RAW!$AD$8),TRUE(),IF(AND($C$10=RAW!$AF$2,G63&lt;RAW!$AF$8),TRUE(),IF(AND($C$10=RAW!$AH$2,G63&lt;RAW!$AH$9),TRUE(),IF(AND($C$10=RAW!$AH$2,G63=RAW!$AH$8),TRUE(),FALSE())))))))</f>
        <v>0</v>
      </c>
      <c r="O63" s="63"/>
    </row>
    <row r="64" spans="2:15" x14ac:dyDescent="0.15">
      <c r="C64" s="14">
        <v>5</v>
      </c>
      <c r="D64" s="27"/>
      <c r="E64" s="27"/>
      <c r="F64" s="27"/>
      <c r="G64" s="27"/>
      <c r="I64" s="4"/>
      <c r="K64" s="60"/>
      <c r="M64" s="4"/>
      <c r="N64" s="63" t="b">
        <f>IF(G64="",FALSE(),IF(AND($C$10=RAW!$N$2,G64&lt;RAW!$N$7),TRUE(),IF(AND($C$10=RAW!$P$2,G64&lt;RAW!$P$8),TRUE(),IF(AND($C$10=RAW!$AD$2,G64&lt;RAW!$AD$8),TRUE(),IF(AND($C$10=RAW!$AF$2,G64&lt;RAW!$AF$8),TRUE(),IF(AND($C$10=RAW!$AH$2,G64&lt;RAW!$AH$9),TRUE(),IF(AND($C$10=RAW!$AH$2,G64=RAW!$AH$8),TRUE(),FALSE())))))))</f>
        <v>0</v>
      </c>
      <c r="O64" s="63"/>
    </row>
    <row r="65" spans="2:15" x14ac:dyDescent="0.15">
      <c r="C65" s="14">
        <v>6</v>
      </c>
      <c r="D65" s="27"/>
      <c r="E65" s="27"/>
      <c r="F65" s="27"/>
      <c r="G65" s="27"/>
      <c r="I65" s="4"/>
      <c r="K65" s="60"/>
      <c r="M65" s="4"/>
      <c r="N65" s="63" t="b">
        <f>IF(G65="",FALSE(),IF(AND($C$10=RAW!$N$2,G65&lt;RAW!$N$7),TRUE(),IF(AND($C$10=RAW!$P$2,G65&lt;RAW!$P$8),TRUE(),IF(AND($C$10=RAW!$AD$2,G65&lt;RAW!$AD$8),TRUE(),IF(AND($C$10=RAW!$AF$2,G65&lt;RAW!$AF$8),TRUE(),IF(AND($C$10=RAW!$AH$2,G65&lt;RAW!$AH$9),TRUE(),IF(AND($C$10=RAW!$AH$2,G65=RAW!$AH$8),TRUE(),FALSE())))))))</f>
        <v>0</v>
      </c>
      <c r="O65" s="63"/>
    </row>
    <row r="66" spans="2:15" x14ac:dyDescent="0.15">
      <c r="C66" s="14">
        <v>7</v>
      </c>
      <c r="D66" s="27"/>
      <c r="E66" s="27"/>
      <c r="F66" s="27"/>
      <c r="G66" s="27"/>
      <c r="I66" s="4"/>
      <c r="K66" s="60"/>
      <c r="M66" s="4"/>
      <c r="N66" s="63" t="b">
        <f>IF(G66="",FALSE(),IF(AND($C$10=RAW!$N$2,G66&lt;RAW!$N$7),TRUE(),IF(AND($C$10=RAW!$P$2,G66&lt;RAW!$P$8),TRUE(),IF(AND($C$10=RAW!$AD$2,G66&lt;RAW!$AD$8),TRUE(),IF(AND($C$10=RAW!$AF$2,G66&lt;RAW!$AF$8),TRUE(),IF(AND($C$10=RAW!$AH$2,G66&lt;RAW!$AH$9),TRUE(),IF(AND($C$10=RAW!$AH$2,G66=RAW!$AH$8),TRUE(),FALSE())))))))</f>
        <v>0</v>
      </c>
      <c r="O66" s="63"/>
    </row>
    <row r="67" spans="2:15" x14ac:dyDescent="0.15">
      <c r="C67" s="14">
        <v>8</v>
      </c>
      <c r="D67" s="27"/>
      <c r="E67" s="27"/>
      <c r="F67" s="27"/>
      <c r="G67" s="27"/>
      <c r="I67" s="4"/>
      <c r="K67" s="60"/>
      <c r="M67" s="4"/>
      <c r="N67" s="63" t="b">
        <f>IF(G67="",FALSE(),IF(AND($C$10=RAW!$N$2,G67&lt;RAW!$N$7),TRUE(),IF(AND($C$10=RAW!$P$2,G67&lt;RAW!$P$8),TRUE(),IF(AND($C$10=RAW!$AD$2,G67&lt;RAW!$AD$8),TRUE(),IF(AND($C$10=RAW!$AF$2,G67&lt;RAW!$AF$8),TRUE(),IF(AND($C$10=RAW!$AH$2,G67&lt;RAW!$AH$9),TRUE(),IF(AND($C$10=RAW!$AH$2,G67=RAW!$AH$8),TRUE(),FALSE())))))))</f>
        <v>0</v>
      </c>
      <c r="O67" s="63"/>
    </row>
    <row r="68" spans="2:15" x14ac:dyDescent="0.15">
      <c r="C68" s="14">
        <v>9</v>
      </c>
      <c r="D68" s="27"/>
      <c r="E68" s="27"/>
      <c r="F68" s="27"/>
      <c r="G68" s="27"/>
      <c r="I68" s="4"/>
      <c r="K68" s="60"/>
      <c r="M68" s="4"/>
      <c r="N68" s="63" t="b">
        <f>IF(G68="",FALSE(),IF(AND($C$10=RAW!$N$2,G68&lt;RAW!$N$7),TRUE(),IF(AND($C$10=RAW!$P$2,G68&lt;RAW!$P$8),TRUE(),IF(AND($C$10=RAW!$AD$2,G68&lt;RAW!$AD$8),TRUE(),IF(AND($C$10=RAW!$AF$2,G68&lt;RAW!$AF$8),TRUE(),IF(AND($C$10=RAW!$AH$2,G68&lt;RAW!$AH$9),TRUE(),IF(AND($C$10=RAW!$AH$2,G68=RAW!$AH$8),TRUE(),FALSE())))))))</f>
        <v>0</v>
      </c>
      <c r="O68" s="63"/>
    </row>
    <row r="69" spans="2:15" x14ac:dyDescent="0.15">
      <c r="C69" s="14">
        <v>10</v>
      </c>
      <c r="D69" s="27"/>
      <c r="E69" s="27"/>
      <c r="F69" s="27"/>
      <c r="G69" s="27"/>
      <c r="I69" s="4"/>
      <c r="K69" s="60"/>
      <c r="M69" s="4"/>
      <c r="N69" s="63" t="b">
        <f>IF(G69="",FALSE(),IF(AND($C$10=RAW!$N$2,G69&lt;RAW!$N$7),TRUE(),IF(AND($C$10=RAW!$P$2,G69&lt;RAW!$P$8),TRUE(),IF(AND($C$10=RAW!$AD$2,G69&lt;RAW!$AD$8),TRUE(),IF(AND($C$10=RAW!$AF$2,G69&lt;RAW!$AF$8),TRUE(),IF(AND($C$10=RAW!$AH$2,G69&lt;RAW!$AH$9),TRUE(),IF(AND($C$10=RAW!$AH$2,G69=RAW!$AH$8),TRUE(),FALSE())))))))</f>
        <v>0</v>
      </c>
      <c r="O69" s="63"/>
    </row>
    <row r="70" spans="2:15" x14ac:dyDescent="0.15">
      <c r="C70" s="14">
        <v>11</v>
      </c>
      <c r="D70" s="27"/>
      <c r="E70" s="27"/>
      <c r="F70" s="27"/>
      <c r="G70" s="27"/>
      <c r="I70" s="4"/>
      <c r="K70" s="60"/>
      <c r="M70" s="4"/>
      <c r="N70" s="63" t="b">
        <f>IF(G70="",FALSE(),IF(AND($C$10=RAW!$N$2,G70&lt;RAW!$N$7),TRUE(),IF(AND($C$10=RAW!$P$2,G70&lt;RAW!$P$8),TRUE(),IF(AND($C$10=RAW!$AD$2,G70&lt;RAW!$AD$8),TRUE(),IF(AND($C$10=RAW!$AF$2,G70&lt;RAW!$AF$8),TRUE(),IF(AND($C$10=RAW!$AH$2,G70&lt;RAW!$AH$9),TRUE(),IF(AND($C$10=RAW!$AH$2,G70=RAW!$AH$8),TRUE(),FALSE())))))))</f>
        <v>0</v>
      </c>
      <c r="O70" s="63"/>
    </row>
    <row r="71" spans="2:15" x14ac:dyDescent="0.15">
      <c r="C71" s="14">
        <v>12</v>
      </c>
      <c r="D71" s="27"/>
      <c r="E71" s="27"/>
      <c r="F71" s="27"/>
      <c r="G71" s="27"/>
      <c r="I71" s="4"/>
      <c r="K71" s="60"/>
      <c r="M71" s="4"/>
      <c r="N71" s="63" t="b">
        <f>IF(G71="",FALSE(),IF(AND($C$10=RAW!$N$2,G71&lt;RAW!$N$7),TRUE(),IF(AND($C$10=RAW!$P$2,G71&lt;RAW!$P$8),TRUE(),IF(AND($C$10=RAW!$AD$2,G71&lt;RAW!$AD$8),TRUE(),IF(AND($C$10=RAW!$AF$2,G71&lt;RAW!$AF$8),TRUE(),IF(AND($C$10=RAW!$AH$2,G71&lt;RAW!$AH$9),TRUE(),IF(AND($C$10=RAW!$AH$2,G71=RAW!$AH$8),TRUE(),FALSE())))))))</f>
        <v>0</v>
      </c>
      <c r="O71" s="63"/>
    </row>
    <row r="72" spans="2:15" x14ac:dyDescent="0.15">
      <c r="C72" s="14">
        <v>13</v>
      </c>
      <c r="D72" s="27"/>
      <c r="E72" s="27"/>
      <c r="F72" s="27"/>
      <c r="G72" s="27"/>
      <c r="I72" s="4"/>
      <c r="K72" s="60"/>
      <c r="M72" s="4"/>
      <c r="N72" s="63" t="b">
        <f>IF(G72="",FALSE(),IF(AND($C$10=RAW!$N$2,G72&lt;RAW!$N$7),TRUE(),IF(AND($C$10=RAW!$P$2,G72&lt;RAW!$P$8),TRUE(),IF(AND($C$10=RAW!$AD$2,G72&lt;RAW!$AD$8),TRUE(),IF(AND($C$10=RAW!$AF$2,G72&lt;RAW!$AF$8),TRUE(),IF(AND($C$10=RAW!$AH$2,G72&lt;RAW!$AH$9),TRUE(),IF(AND($C$10=RAW!$AH$2,G72=RAW!$AH$8),TRUE(),FALSE())))))))</f>
        <v>0</v>
      </c>
      <c r="O72" s="63"/>
    </row>
    <row r="73" spans="2:15" x14ac:dyDescent="0.15">
      <c r="C73" s="14">
        <v>14</v>
      </c>
      <c r="D73" s="27"/>
      <c r="E73" s="27"/>
      <c r="F73" s="27"/>
      <c r="G73" s="27"/>
      <c r="I73" s="4"/>
      <c r="K73" s="60"/>
      <c r="M73" s="4"/>
      <c r="N73" s="63" t="b">
        <f>IF(G73="",FALSE(),IF(AND($C$10=RAW!$N$2,G73&lt;RAW!$N$7),TRUE(),IF(AND($C$10=RAW!$P$2,G73&lt;RAW!$P$8),TRUE(),IF(AND($C$10=RAW!$AD$2,G73&lt;RAW!$AD$8),TRUE(),IF(AND($C$10=RAW!$AF$2,G73&lt;RAW!$AF$8),TRUE(),IF(AND($C$10=RAW!$AH$2,G73&lt;RAW!$AH$9),TRUE(),IF(AND($C$10=RAW!$AH$2,G73=RAW!$AH$8),TRUE(),FALSE())))))))</f>
        <v>0</v>
      </c>
      <c r="O73" s="63"/>
    </row>
    <row r="74" spans="2:15" x14ac:dyDescent="0.15">
      <c r="C74" s="14">
        <v>15</v>
      </c>
      <c r="D74" s="27"/>
      <c r="E74" s="27"/>
      <c r="F74" s="27"/>
      <c r="G74" s="27"/>
      <c r="I74" s="4"/>
      <c r="K74" s="60"/>
      <c r="M74" s="4"/>
      <c r="N74" s="63" t="b">
        <f>IF(G74="",FALSE(),IF(AND($C$10=RAW!$N$2,G74&lt;RAW!$N$7),TRUE(),IF(AND($C$10=RAW!$P$2,G74&lt;RAW!$P$8),TRUE(),IF(AND($C$10=RAW!$AD$2,G74&lt;RAW!$AD$8),TRUE(),IF(AND($C$10=RAW!$AF$2,G74&lt;RAW!$AF$8),TRUE(),IF(AND($C$10=RAW!$AH$2,G74&lt;RAW!$AH$9),TRUE(),IF(AND($C$10=RAW!$AH$2,G74=RAW!$AH$8),TRUE(),FALSE())))))))</f>
        <v>0</v>
      </c>
      <c r="O74" s="63"/>
    </row>
    <row r="75" spans="2:15" x14ac:dyDescent="0.15">
      <c r="C75" s="14">
        <v>16</v>
      </c>
      <c r="D75" s="27"/>
      <c r="E75" s="27"/>
      <c r="F75" s="27"/>
      <c r="G75" s="27"/>
      <c r="I75" s="4"/>
      <c r="K75" s="60"/>
      <c r="M75" s="4"/>
      <c r="N75" s="63" t="b">
        <f>IF(G75="",FALSE(),IF(AND($C$10=RAW!$N$2,G75&lt;RAW!$N$7),TRUE(),IF(AND($C$10=RAW!$P$2,G75&lt;RAW!$P$8),TRUE(),IF(AND($C$10=RAW!$AD$2,G75&lt;RAW!$AD$8),TRUE(),IF(AND($C$10=RAW!$AF$2,G75&lt;RAW!$AF$8),TRUE(),IF(AND($C$10=RAW!$AH$2,G75&lt;RAW!$AH$9),TRUE(),IF(AND($C$10=RAW!$AH$2,G75=RAW!$AH$8),TRUE(),FALSE())))))))</f>
        <v>0</v>
      </c>
      <c r="O75" s="63"/>
    </row>
    <row r="77" spans="2:15" x14ac:dyDescent="0.15">
      <c r="B77" s="19" t="str">
        <f>IF(B11&lt;&gt;"",B11,"")</f>
        <v/>
      </c>
      <c r="D77" s="5" t="s">
        <v>26</v>
      </c>
      <c r="E77" s="5" t="s">
        <v>27</v>
      </c>
      <c r="F77" s="5" t="s">
        <v>67</v>
      </c>
      <c r="G77" s="5" t="s">
        <v>68</v>
      </c>
      <c r="I77" s="4"/>
      <c r="K77" s="60"/>
      <c r="M77" s="4"/>
    </row>
    <row r="78" spans="2:15" x14ac:dyDescent="0.15">
      <c r="C78" s="14">
        <v>1</v>
      </c>
      <c r="D78" s="27"/>
      <c r="E78" s="27"/>
      <c r="F78" s="27"/>
      <c r="G78" s="27"/>
      <c r="I78" s="4"/>
      <c r="K78" s="60"/>
      <c r="M78" s="4"/>
      <c r="N78" s="63" t="b">
        <f>IF(G78="",FALSE(),IF(AND($C$11=RAW!$N$2,G78&lt;RAW!$N$7),TRUE(),IF(AND($C$11=RAW!$P$2,G78&lt;RAW!$P$8),TRUE(),IF(AND($C$11=RAW!$AD$2,G78&lt;RAW!$AD$8),TRUE(),IF(AND($C$11=RAW!$AF$2,G78&lt;RAW!$AF$8),TRUE(),IF(AND($C$11=RAW!$AH$2,G78&lt;RAW!$AH$9),TRUE(),IF(AND($C$11=RAW!$AH$2,G78=RAW!$AH$8),TRUE(),FALSE())))))))</f>
        <v>0</v>
      </c>
      <c r="O78" s="63"/>
    </row>
    <row r="79" spans="2:15" x14ac:dyDescent="0.15">
      <c r="C79" s="14">
        <v>2</v>
      </c>
      <c r="D79" s="27"/>
      <c r="E79" s="27"/>
      <c r="F79" s="27"/>
      <c r="G79" s="27"/>
      <c r="I79" s="4"/>
      <c r="K79" s="60"/>
      <c r="M79" s="4"/>
      <c r="N79" s="63" t="b">
        <f>IF(G79="",FALSE(),IF(AND($C$11=RAW!$N$2,G79&lt;RAW!$N$7),TRUE(),IF(AND($C$11=RAW!$P$2,G79&lt;RAW!$P$8),TRUE(),IF(AND($C$11=RAW!$AD$2,G79&lt;RAW!$AD$8),TRUE(),IF(AND($C$11=RAW!$AF$2,G79&lt;RAW!$AF$8),TRUE(),IF(AND($C$11=RAW!$AH$2,G79&lt;RAW!$AH$9),TRUE(),IF(AND($C$11=RAW!$AH$2,G79=RAW!$AH$8),TRUE(),FALSE())))))))</f>
        <v>0</v>
      </c>
      <c r="O79" s="63"/>
    </row>
    <row r="80" spans="2:15" x14ac:dyDescent="0.15">
      <c r="C80" s="14">
        <v>3</v>
      </c>
      <c r="D80" s="27"/>
      <c r="E80" s="27"/>
      <c r="F80" s="27"/>
      <c r="G80" s="27"/>
      <c r="I80" s="4"/>
      <c r="K80" s="60"/>
      <c r="M80" s="4"/>
      <c r="N80" s="63" t="b">
        <f>IF(G80="",FALSE(),IF(AND($C$11=RAW!$N$2,G80&lt;RAW!$N$7),TRUE(),IF(AND($C$11=RAW!$P$2,G80&lt;RAW!$P$8),TRUE(),IF(AND($C$11=RAW!$AD$2,G80&lt;RAW!$AD$8),TRUE(),IF(AND($C$11=RAW!$AF$2,G80&lt;RAW!$AF$8),TRUE(),IF(AND($C$11=RAW!$AH$2,G80&lt;RAW!$AH$9),TRUE(),IF(AND($C$11=RAW!$AH$2,G80=RAW!$AH$8),TRUE(),FALSE())))))))</f>
        <v>0</v>
      </c>
      <c r="O80" s="63"/>
    </row>
    <row r="81" spans="2:15" x14ac:dyDescent="0.15">
      <c r="C81" s="14">
        <v>4</v>
      </c>
      <c r="D81" s="27"/>
      <c r="E81" s="27"/>
      <c r="F81" s="27"/>
      <c r="G81" s="27"/>
      <c r="I81" s="4"/>
      <c r="K81" s="60"/>
      <c r="M81" s="4"/>
      <c r="N81" s="63" t="b">
        <f>IF(G81="",FALSE(),IF(AND($C$11=RAW!$N$2,G81&lt;RAW!$N$7),TRUE(),IF(AND($C$11=RAW!$P$2,G81&lt;RAW!$P$8),TRUE(),IF(AND($C$11=RAW!$AD$2,G81&lt;RAW!$AD$8),TRUE(),IF(AND($C$11=RAW!$AF$2,G81&lt;RAW!$AF$8),TRUE(),IF(AND($C$11=RAW!$AH$2,G81&lt;RAW!$AH$9),TRUE(),IF(AND($C$11=RAW!$AH$2,G81=RAW!$AH$8),TRUE(),FALSE())))))))</f>
        <v>0</v>
      </c>
      <c r="O81" s="63"/>
    </row>
    <row r="82" spans="2:15" x14ac:dyDescent="0.15">
      <c r="C82" s="14">
        <v>5</v>
      </c>
      <c r="D82" s="27"/>
      <c r="E82" s="27"/>
      <c r="F82" s="27"/>
      <c r="G82" s="27"/>
      <c r="I82" s="4"/>
      <c r="K82" s="60"/>
      <c r="M82" s="4"/>
      <c r="N82" s="63" t="b">
        <f>IF(G82="",FALSE(),IF(AND($C$11=RAW!$N$2,G82&lt;RAW!$N$7),TRUE(),IF(AND($C$11=RAW!$P$2,G82&lt;RAW!$P$8),TRUE(),IF(AND($C$11=RAW!$AD$2,G82&lt;RAW!$AD$8),TRUE(),IF(AND($C$11=RAW!$AF$2,G82&lt;RAW!$AF$8),TRUE(),IF(AND($C$11=RAW!$AH$2,G82&lt;RAW!$AH$9),TRUE(),IF(AND($C$11=RAW!$AH$2,G82=RAW!$AH$8),TRUE(),FALSE())))))))</f>
        <v>0</v>
      </c>
      <c r="O82" s="63"/>
    </row>
    <row r="83" spans="2:15" x14ac:dyDescent="0.15">
      <c r="C83" s="14">
        <v>6</v>
      </c>
      <c r="D83" s="27"/>
      <c r="E83" s="27"/>
      <c r="F83" s="27"/>
      <c r="G83" s="27"/>
      <c r="I83" s="4"/>
      <c r="K83" s="60"/>
      <c r="M83" s="4"/>
      <c r="N83" s="63" t="b">
        <f>IF(G83="",FALSE(),IF(AND($C$11=RAW!$N$2,G83&lt;RAW!$N$7),TRUE(),IF(AND($C$11=RAW!$P$2,G83&lt;RAW!$P$8),TRUE(),IF(AND($C$11=RAW!$AD$2,G83&lt;RAW!$AD$8),TRUE(),IF(AND($C$11=RAW!$AF$2,G83&lt;RAW!$AF$8),TRUE(),IF(AND($C$11=RAW!$AH$2,G83&lt;RAW!$AH$9),TRUE(),IF(AND($C$11=RAW!$AH$2,G83=RAW!$AH$8),TRUE(),FALSE())))))))</f>
        <v>0</v>
      </c>
      <c r="O83" s="63"/>
    </row>
    <row r="84" spans="2:15" x14ac:dyDescent="0.15">
      <c r="C84" s="14">
        <v>7</v>
      </c>
      <c r="D84" s="27"/>
      <c r="E84" s="27"/>
      <c r="F84" s="27"/>
      <c r="G84" s="27"/>
      <c r="I84" s="4"/>
      <c r="K84" s="60"/>
      <c r="M84" s="4"/>
      <c r="N84" s="63" t="b">
        <f>IF(G84="",FALSE(),IF(AND($C$11=RAW!$N$2,G84&lt;RAW!$N$7),TRUE(),IF(AND($C$11=RAW!$P$2,G84&lt;RAW!$P$8),TRUE(),IF(AND($C$11=RAW!$AD$2,G84&lt;RAW!$AD$8),TRUE(),IF(AND($C$11=RAW!$AF$2,G84&lt;RAW!$AF$8),TRUE(),IF(AND($C$11=RAW!$AH$2,G84&lt;RAW!$AH$9),TRUE(),IF(AND($C$11=RAW!$AH$2,G84=RAW!$AH$8),TRUE(),FALSE())))))))</f>
        <v>0</v>
      </c>
      <c r="O84" s="63"/>
    </row>
    <row r="85" spans="2:15" x14ac:dyDescent="0.15">
      <c r="C85" s="14">
        <v>8</v>
      </c>
      <c r="D85" s="27"/>
      <c r="E85" s="27"/>
      <c r="F85" s="27"/>
      <c r="G85" s="27"/>
      <c r="I85" s="4"/>
      <c r="K85" s="60"/>
      <c r="M85" s="4"/>
      <c r="N85" s="63" t="b">
        <f>IF(G85="",FALSE(),IF(AND($C$11=RAW!$N$2,G85&lt;RAW!$N$7),TRUE(),IF(AND($C$11=RAW!$P$2,G85&lt;RAW!$P$8),TRUE(),IF(AND($C$11=RAW!$AD$2,G85&lt;RAW!$AD$8),TRUE(),IF(AND($C$11=RAW!$AF$2,G85&lt;RAW!$AF$8),TRUE(),IF(AND($C$11=RAW!$AH$2,G85&lt;RAW!$AH$9),TRUE(),IF(AND($C$11=RAW!$AH$2,G85=RAW!$AH$8),TRUE(),FALSE())))))))</f>
        <v>0</v>
      </c>
      <c r="O85" s="63"/>
    </row>
    <row r="86" spans="2:15" x14ac:dyDescent="0.15">
      <c r="C86" s="14">
        <v>9</v>
      </c>
      <c r="D86" s="27"/>
      <c r="E86" s="27"/>
      <c r="F86" s="27"/>
      <c r="G86" s="27"/>
      <c r="I86" s="4"/>
      <c r="K86" s="60"/>
      <c r="M86" s="4"/>
      <c r="N86" s="63" t="b">
        <f>IF(G86="",FALSE(),IF(AND($C$11=RAW!$N$2,G86&lt;RAW!$N$7),TRUE(),IF(AND($C$11=RAW!$P$2,G86&lt;RAW!$P$8),TRUE(),IF(AND($C$11=RAW!$AD$2,G86&lt;RAW!$AD$8),TRUE(),IF(AND($C$11=RAW!$AF$2,G86&lt;RAW!$AF$8),TRUE(),IF(AND($C$11=RAW!$AH$2,G86&lt;RAW!$AH$9),TRUE(),IF(AND($C$11=RAW!$AH$2,G86=RAW!$AH$8),TRUE(),FALSE())))))))</f>
        <v>0</v>
      </c>
      <c r="O86" s="63"/>
    </row>
    <row r="87" spans="2:15" x14ac:dyDescent="0.15">
      <c r="C87" s="14">
        <v>10</v>
      </c>
      <c r="D87" s="27"/>
      <c r="E87" s="27"/>
      <c r="F87" s="27"/>
      <c r="G87" s="27"/>
      <c r="I87" s="4"/>
      <c r="K87" s="60"/>
      <c r="M87" s="4"/>
      <c r="N87" s="63" t="b">
        <f>IF(G87="",FALSE(),IF(AND($C$11=RAW!$N$2,G87&lt;RAW!$N$7),TRUE(),IF(AND($C$11=RAW!$P$2,G87&lt;RAW!$P$8),TRUE(),IF(AND($C$11=RAW!$AD$2,G87&lt;RAW!$AD$8),TRUE(),IF(AND($C$11=RAW!$AF$2,G87&lt;RAW!$AF$8),TRUE(),IF(AND($C$11=RAW!$AH$2,G87&lt;RAW!$AH$9),TRUE(),IF(AND($C$11=RAW!$AH$2,G87=RAW!$AH$8),TRUE(),FALSE())))))))</f>
        <v>0</v>
      </c>
      <c r="O87" s="63"/>
    </row>
    <row r="88" spans="2:15" x14ac:dyDescent="0.15">
      <c r="C88" s="14">
        <v>11</v>
      </c>
      <c r="D88" s="27"/>
      <c r="E88" s="27"/>
      <c r="F88" s="27"/>
      <c r="G88" s="27"/>
      <c r="I88" s="4"/>
      <c r="K88" s="60"/>
      <c r="M88" s="4"/>
      <c r="N88" s="63" t="b">
        <f>IF(G88="",FALSE(),IF(AND($C$11=RAW!$N$2,G88&lt;RAW!$N$7),TRUE(),IF(AND($C$11=RAW!$P$2,G88&lt;RAW!$P$8),TRUE(),IF(AND($C$11=RAW!$AD$2,G88&lt;RAW!$AD$8),TRUE(),IF(AND($C$11=RAW!$AF$2,G88&lt;RAW!$AF$8),TRUE(),IF(AND($C$11=RAW!$AH$2,G88&lt;RAW!$AH$9),TRUE(),IF(AND($C$11=RAW!$AH$2,G88=RAW!$AH$8),TRUE(),FALSE())))))))</f>
        <v>0</v>
      </c>
      <c r="O88" s="63"/>
    </row>
    <row r="89" spans="2:15" x14ac:dyDescent="0.15">
      <c r="C89" s="14">
        <v>12</v>
      </c>
      <c r="D89" s="27"/>
      <c r="E89" s="27"/>
      <c r="F89" s="27"/>
      <c r="G89" s="27"/>
      <c r="I89" s="4"/>
      <c r="K89" s="60"/>
      <c r="M89" s="4"/>
      <c r="N89" s="63" t="b">
        <f>IF(G89="",FALSE(),IF(AND($C$11=RAW!$N$2,G89&lt;RAW!$N$7),TRUE(),IF(AND($C$11=RAW!$P$2,G89&lt;RAW!$P$8),TRUE(),IF(AND($C$11=RAW!$AD$2,G89&lt;RAW!$AD$8),TRUE(),IF(AND($C$11=RAW!$AF$2,G89&lt;RAW!$AF$8),TRUE(),IF(AND($C$11=RAW!$AH$2,G89&lt;RAW!$AH$9),TRUE(),IF(AND($C$11=RAW!$AH$2,G89=RAW!$AH$8),TRUE(),FALSE())))))))</f>
        <v>0</v>
      </c>
      <c r="O89" s="63"/>
    </row>
    <row r="90" spans="2:15" x14ac:dyDescent="0.15">
      <c r="C90" s="14">
        <v>13</v>
      </c>
      <c r="D90" s="27"/>
      <c r="E90" s="27"/>
      <c r="F90" s="27"/>
      <c r="G90" s="27"/>
      <c r="I90" s="4"/>
      <c r="K90" s="60"/>
      <c r="M90" s="4"/>
      <c r="N90" s="63" t="b">
        <f>IF(G90="",FALSE(),IF(AND($C$11=RAW!$N$2,G90&lt;RAW!$N$7),TRUE(),IF(AND($C$11=RAW!$P$2,G90&lt;RAW!$P$8),TRUE(),IF(AND($C$11=RAW!$AD$2,G90&lt;RAW!$AD$8),TRUE(),IF(AND($C$11=RAW!$AF$2,G90&lt;RAW!$AF$8),TRUE(),IF(AND($C$11=RAW!$AH$2,G90&lt;RAW!$AH$9),TRUE(),IF(AND($C$11=RAW!$AH$2,G90=RAW!$AH$8),TRUE(),FALSE())))))))</f>
        <v>0</v>
      </c>
      <c r="O90" s="63"/>
    </row>
    <row r="91" spans="2:15" x14ac:dyDescent="0.15">
      <c r="C91" s="14">
        <v>14</v>
      </c>
      <c r="D91" s="27"/>
      <c r="E91" s="27"/>
      <c r="F91" s="27"/>
      <c r="G91" s="27"/>
      <c r="I91" s="4"/>
      <c r="K91" s="60"/>
      <c r="M91" s="4"/>
      <c r="N91" s="63" t="b">
        <f>IF(G91="",FALSE(),IF(AND($C$11=RAW!$N$2,G91&lt;RAW!$N$7),TRUE(),IF(AND($C$11=RAW!$P$2,G91&lt;RAW!$P$8),TRUE(),IF(AND($C$11=RAW!$AD$2,G91&lt;RAW!$AD$8),TRUE(),IF(AND($C$11=RAW!$AF$2,G91&lt;RAW!$AF$8),TRUE(),IF(AND($C$11=RAW!$AH$2,G91&lt;RAW!$AH$9),TRUE(),IF(AND($C$11=RAW!$AH$2,G91=RAW!$AH$8),TRUE(),FALSE())))))))</f>
        <v>0</v>
      </c>
      <c r="O91" s="63"/>
    </row>
    <row r="92" spans="2:15" x14ac:dyDescent="0.15">
      <c r="C92" s="14">
        <v>15</v>
      </c>
      <c r="D92" s="27"/>
      <c r="E92" s="27"/>
      <c r="F92" s="27"/>
      <c r="G92" s="27"/>
      <c r="I92" s="4"/>
      <c r="K92" s="60"/>
      <c r="M92" s="4"/>
      <c r="N92" s="63" t="b">
        <f>IF(G92="",FALSE(),IF(AND($C$11=RAW!$N$2,G92&lt;RAW!$N$7),TRUE(),IF(AND($C$11=RAW!$P$2,G92&lt;RAW!$P$8),TRUE(),IF(AND($C$11=RAW!$AD$2,G92&lt;RAW!$AD$8),TRUE(),IF(AND($C$11=RAW!$AF$2,G92&lt;RAW!$AF$8),TRUE(),IF(AND($C$11=RAW!$AH$2,G92&lt;RAW!$AH$9),TRUE(),IF(AND($C$11=RAW!$AH$2,G92=RAW!$AH$8),TRUE(),FALSE())))))))</f>
        <v>0</v>
      </c>
      <c r="O92" s="63"/>
    </row>
    <row r="93" spans="2:15" x14ac:dyDescent="0.15">
      <c r="C93" s="14">
        <v>16</v>
      </c>
      <c r="D93" s="27"/>
      <c r="E93" s="27"/>
      <c r="F93" s="27"/>
      <c r="G93" s="27"/>
      <c r="I93" s="4"/>
      <c r="K93" s="60"/>
      <c r="M93" s="4"/>
      <c r="N93" s="63" t="b">
        <f>IF(G93="",FALSE(),IF(AND($C$11=RAW!$N$2,G93&lt;RAW!$N$7),TRUE(),IF(AND($C$11=RAW!$P$2,G93&lt;RAW!$P$8),TRUE(),IF(AND($C$11=RAW!$AD$2,G93&lt;RAW!$AD$8),TRUE(),IF(AND($C$11=RAW!$AF$2,G93&lt;RAW!$AF$8),TRUE(),IF(AND($C$11=RAW!$AH$2,G93&lt;RAW!$AH$9),TRUE(),IF(AND($C$11=RAW!$AH$2,G93=RAW!$AH$8),TRUE(),FALSE())))))))</f>
        <v>0</v>
      </c>
      <c r="O93" s="63"/>
    </row>
    <row r="95" spans="2:15" x14ac:dyDescent="0.15">
      <c r="B95" s="19" t="str">
        <f>IF(B12&lt;&gt;"",B12,"")</f>
        <v/>
      </c>
      <c r="D95" s="5" t="s">
        <v>26</v>
      </c>
      <c r="E95" s="5" t="s">
        <v>27</v>
      </c>
      <c r="F95" s="5" t="s">
        <v>67</v>
      </c>
      <c r="G95" s="5" t="s">
        <v>68</v>
      </c>
      <c r="I95" s="4"/>
      <c r="K95" s="60"/>
      <c r="M95" s="4"/>
    </row>
    <row r="96" spans="2:15" x14ac:dyDescent="0.15">
      <c r="C96" s="14">
        <v>1</v>
      </c>
      <c r="D96" s="27"/>
      <c r="E96" s="27"/>
      <c r="F96" s="27"/>
      <c r="G96" s="27"/>
      <c r="I96" s="4"/>
      <c r="K96" s="60"/>
      <c r="M96" s="4"/>
      <c r="N96" s="63" t="b">
        <f>IF(G96="",FALSE(),IF(AND($C$12=RAW!$N$2,G96&lt;RAW!$N$7),TRUE(),IF(AND($C$12=RAW!$P$2,G96&lt;RAW!$P$8),TRUE(),IF(AND($C$12=RAW!$AD$2,G96&lt;RAW!$AD$8),TRUE(),IF(AND($C$12=RAW!$AF$2,G96&lt;RAW!$AF$8),TRUE(),IF(AND($C$12=RAW!$AH$2,G96&lt;RAW!$AH$9),TRUE(),IF(AND($C$12=RAW!$AH$2,G96=RAW!$AH$8),TRUE(),FALSE())))))))</f>
        <v>0</v>
      </c>
      <c r="O96" s="63"/>
    </row>
    <row r="97" spans="3:15" x14ac:dyDescent="0.15">
      <c r="C97" s="14">
        <v>2</v>
      </c>
      <c r="D97" s="27"/>
      <c r="E97" s="27"/>
      <c r="F97" s="27"/>
      <c r="G97" s="27"/>
      <c r="I97" s="4"/>
      <c r="K97" s="60"/>
      <c r="M97" s="4"/>
      <c r="N97" s="63" t="b">
        <f>IF(G97="",FALSE(),IF(AND($C$12=RAW!$N$2,G97&lt;RAW!$N$7),TRUE(),IF(AND($C$12=RAW!$P$2,G97&lt;RAW!$P$8),TRUE(),IF(AND($C$12=RAW!$AD$2,G97&lt;RAW!$AD$8),TRUE(),IF(AND($C$12=RAW!$AF$2,G97&lt;RAW!$AF$8),TRUE(),IF(AND($C$12=RAW!$AH$2,G97&lt;RAW!$AH$9),TRUE(),IF(AND($C$12=RAW!$AH$2,G97=RAW!$AH$8),TRUE(),FALSE())))))))</f>
        <v>0</v>
      </c>
      <c r="O97" s="63"/>
    </row>
    <row r="98" spans="3:15" x14ac:dyDescent="0.15">
      <c r="C98" s="14">
        <v>3</v>
      </c>
      <c r="D98" s="27"/>
      <c r="E98" s="27"/>
      <c r="F98" s="27"/>
      <c r="G98" s="27"/>
      <c r="I98" s="4"/>
      <c r="K98" s="60"/>
      <c r="M98" s="4"/>
      <c r="N98" s="63" t="b">
        <f>IF(G98="",FALSE(),IF(AND($C$12=RAW!$N$2,G98&lt;RAW!$N$7),TRUE(),IF(AND($C$12=RAW!$P$2,G98&lt;RAW!$P$8),TRUE(),IF(AND($C$12=RAW!$AD$2,G98&lt;RAW!$AD$8),TRUE(),IF(AND($C$12=RAW!$AF$2,G98&lt;RAW!$AF$8),TRUE(),IF(AND($C$12=RAW!$AH$2,G98&lt;RAW!$AH$9),TRUE(),IF(AND($C$12=RAW!$AH$2,G98=RAW!$AH$8),TRUE(),FALSE())))))))</f>
        <v>0</v>
      </c>
      <c r="O98" s="63"/>
    </row>
    <row r="99" spans="3:15" x14ac:dyDescent="0.15">
      <c r="C99" s="14">
        <v>4</v>
      </c>
      <c r="D99" s="27"/>
      <c r="E99" s="27"/>
      <c r="F99" s="27"/>
      <c r="G99" s="27"/>
      <c r="I99" s="4"/>
      <c r="K99" s="60"/>
      <c r="M99" s="4"/>
      <c r="N99" s="63" t="b">
        <f>IF(G99="",FALSE(),IF(AND($C$12=RAW!$N$2,G99&lt;RAW!$N$7),TRUE(),IF(AND($C$12=RAW!$P$2,G99&lt;RAW!$P$8),TRUE(),IF(AND($C$12=RAW!$AD$2,G99&lt;RAW!$AD$8),TRUE(),IF(AND($C$12=RAW!$AF$2,G99&lt;RAW!$AF$8),TRUE(),IF(AND($C$12=RAW!$AH$2,G99&lt;RAW!$AH$9),TRUE(),IF(AND($C$12=RAW!$AH$2,G99=RAW!$AH$8),TRUE(),FALSE())))))))</f>
        <v>0</v>
      </c>
      <c r="O99" s="63"/>
    </row>
    <row r="100" spans="3:15" x14ac:dyDescent="0.15">
      <c r="C100" s="14">
        <v>5</v>
      </c>
      <c r="D100" s="27"/>
      <c r="E100" s="27"/>
      <c r="F100" s="27"/>
      <c r="G100" s="27"/>
      <c r="I100" s="4"/>
      <c r="K100" s="60"/>
      <c r="M100" s="4"/>
      <c r="N100" s="63" t="b">
        <f>IF(G100="",FALSE(),IF(AND($C$12=RAW!$N$2,G100&lt;RAW!$N$7),TRUE(),IF(AND($C$12=RAW!$P$2,G100&lt;RAW!$P$8),TRUE(),IF(AND($C$12=RAW!$AD$2,G100&lt;RAW!$AD$8),TRUE(),IF(AND($C$12=RAW!$AF$2,G100&lt;RAW!$AF$8),TRUE(),IF(AND($C$12=RAW!$AH$2,G100&lt;RAW!$AH$9),TRUE(),IF(AND($C$12=RAW!$AH$2,G100=RAW!$AH$8),TRUE(),FALSE())))))))</f>
        <v>0</v>
      </c>
      <c r="O100" s="63"/>
    </row>
    <row r="101" spans="3:15" x14ac:dyDescent="0.15">
      <c r="C101" s="14">
        <v>6</v>
      </c>
      <c r="D101" s="27"/>
      <c r="E101" s="27"/>
      <c r="F101" s="27"/>
      <c r="G101" s="27"/>
      <c r="I101" s="4"/>
      <c r="K101" s="60"/>
      <c r="M101" s="4"/>
      <c r="N101" s="63" t="b">
        <f>IF(G101="",FALSE(),IF(AND($C$12=RAW!$N$2,G101&lt;RAW!$N$7),TRUE(),IF(AND($C$12=RAW!$P$2,G101&lt;RAW!$P$8),TRUE(),IF(AND($C$12=RAW!$AD$2,G101&lt;RAW!$AD$8),TRUE(),IF(AND($C$12=RAW!$AF$2,G101&lt;RAW!$AF$8),TRUE(),IF(AND($C$12=RAW!$AH$2,G101&lt;RAW!$AH$9),TRUE(),IF(AND($C$12=RAW!$AH$2,G101=RAW!$AH$8),TRUE(),FALSE())))))))</f>
        <v>0</v>
      </c>
      <c r="O101" s="63"/>
    </row>
    <row r="102" spans="3:15" x14ac:dyDescent="0.15">
      <c r="C102" s="14">
        <v>7</v>
      </c>
      <c r="D102" s="27"/>
      <c r="E102" s="27"/>
      <c r="F102" s="27"/>
      <c r="G102" s="27"/>
      <c r="I102" s="4"/>
      <c r="K102" s="60"/>
      <c r="M102" s="4"/>
      <c r="N102" s="63" t="b">
        <f>IF(G102="",FALSE(),IF(AND($C$12=RAW!$N$2,G102&lt;RAW!$N$7),TRUE(),IF(AND($C$12=RAW!$P$2,G102&lt;RAW!$P$8),TRUE(),IF(AND($C$12=RAW!$AD$2,G102&lt;RAW!$AD$8),TRUE(),IF(AND($C$12=RAW!$AF$2,G102&lt;RAW!$AF$8),TRUE(),IF(AND($C$12=RAW!$AH$2,G102&lt;RAW!$AH$9),TRUE(),IF(AND($C$12=RAW!$AH$2,G102=RAW!$AH$8),TRUE(),FALSE())))))))</f>
        <v>0</v>
      </c>
      <c r="O102" s="63"/>
    </row>
    <row r="103" spans="3:15" x14ac:dyDescent="0.15">
      <c r="C103" s="14">
        <v>8</v>
      </c>
      <c r="D103" s="27"/>
      <c r="E103" s="27"/>
      <c r="F103" s="27"/>
      <c r="G103" s="27"/>
      <c r="I103" s="4"/>
      <c r="K103" s="60"/>
      <c r="M103" s="4"/>
      <c r="N103" s="63" t="b">
        <f>IF(G103="",FALSE(),IF(AND($C$12=RAW!$N$2,G103&lt;RAW!$N$7),TRUE(),IF(AND($C$12=RAW!$P$2,G103&lt;RAW!$P$8),TRUE(),IF(AND($C$12=RAW!$AD$2,G103&lt;RAW!$AD$8),TRUE(),IF(AND($C$12=RAW!$AF$2,G103&lt;RAW!$AF$8),TRUE(),IF(AND($C$12=RAW!$AH$2,G103&lt;RAW!$AH$9),TRUE(),IF(AND($C$12=RAW!$AH$2,G103=RAW!$AH$8),TRUE(),FALSE())))))))</f>
        <v>0</v>
      </c>
      <c r="O103" s="63"/>
    </row>
    <row r="104" spans="3:15" x14ac:dyDescent="0.15">
      <c r="C104" s="14">
        <v>9</v>
      </c>
      <c r="D104" s="27"/>
      <c r="E104" s="27"/>
      <c r="F104" s="27"/>
      <c r="G104" s="27"/>
      <c r="I104" s="4"/>
      <c r="K104" s="60"/>
      <c r="M104" s="4"/>
      <c r="N104" s="63" t="b">
        <f>IF(G104="",FALSE(),IF(AND($C$12=RAW!$N$2,G104&lt;RAW!$N$7),TRUE(),IF(AND($C$12=RAW!$P$2,G104&lt;RAW!$P$8),TRUE(),IF(AND($C$12=RAW!$AD$2,G104&lt;RAW!$AD$8),TRUE(),IF(AND($C$12=RAW!$AF$2,G104&lt;RAW!$AF$8),TRUE(),IF(AND($C$12=RAW!$AH$2,G104&lt;RAW!$AH$9),TRUE(),IF(AND($C$12=RAW!$AH$2,G104=RAW!$AH$8),TRUE(),FALSE())))))))</f>
        <v>0</v>
      </c>
      <c r="O104" s="63"/>
    </row>
    <row r="105" spans="3:15" x14ac:dyDescent="0.15">
      <c r="C105" s="14">
        <v>10</v>
      </c>
      <c r="D105" s="27"/>
      <c r="E105" s="27"/>
      <c r="F105" s="27"/>
      <c r="G105" s="27"/>
      <c r="I105" s="4"/>
      <c r="K105" s="60"/>
      <c r="M105" s="4"/>
      <c r="N105" s="63" t="b">
        <f>IF(G105="",FALSE(),IF(AND($C$12=RAW!$N$2,G105&lt;RAW!$N$7),TRUE(),IF(AND($C$12=RAW!$P$2,G105&lt;RAW!$P$8),TRUE(),IF(AND($C$12=RAW!$AD$2,G105&lt;RAW!$AD$8),TRUE(),IF(AND($C$12=RAW!$AF$2,G105&lt;RAW!$AF$8),TRUE(),IF(AND($C$12=RAW!$AH$2,G105&lt;RAW!$AH$9),TRUE(),IF(AND($C$12=RAW!$AH$2,G105=RAW!$AH$8),TRUE(),FALSE())))))))</f>
        <v>0</v>
      </c>
      <c r="O105" s="63"/>
    </row>
    <row r="106" spans="3:15" x14ac:dyDescent="0.15">
      <c r="C106" s="14">
        <v>11</v>
      </c>
      <c r="D106" s="27"/>
      <c r="E106" s="27"/>
      <c r="F106" s="27"/>
      <c r="G106" s="27"/>
      <c r="I106" s="4"/>
      <c r="K106" s="60"/>
      <c r="M106" s="4"/>
      <c r="N106" s="63" t="b">
        <f>IF(G106="",FALSE(),IF(AND($C$12=RAW!$N$2,G106&lt;RAW!$N$7),TRUE(),IF(AND($C$12=RAW!$P$2,G106&lt;RAW!$P$8),TRUE(),IF(AND($C$12=RAW!$AD$2,G106&lt;RAW!$AD$8),TRUE(),IF(AND($C$12=RAW!$AF$2,G106&lt;RAW!$AF$8),TRUE(),IF(AND($C$12=RAW!$AH$2,G106&lt;RAW!$AH$9),TRUE(),IF(AND($C$12=RAW!$AH$2,G106=RAW!$AH$8),TRUE(),FALSE())))))))</f>
        <v>0</v>
      </c>
      <c r="O106" s="63"/>
    </row>
    <row r="107" spans="3:15" x14ac:dyDescent="0.15">
      <c r="C107" s="14">
        <v>12</v>
      </c>
      <c r="D107" s="27"/>
      <c r="E107" s="27"/>
      <c r="F107" s="27"/>
      <c r="G107" s="27"/>
      <c r="I107" s="4"/>
      <c r="K107" s="60"/>
      <c r="M107" s="4"/>
      <c r="N107" s="63" t="b">
        <f>IF(G107="",FALSE(),IF(AND($C$12=RAW!$N$2,G107&lt;RAW!$N$7),TRUE(),IF(AND($C$12=RAW!$P$2,G107&lt;RAW!$P$8),TRUE(),IF(AND($C$12=RAW!$AD$2,G107&lt;RAW!$AD$8),TRUE(),IF(AND($C$12=RAW!$AF$2,G107&lt;RAW!$AF$8),TRUE(),IF(AND($C$12=RAW!$AH$2,G107&lt;RAW!$AH$9),TRUE(),IF(AND($C$12=RAW!$AH$2,G107=RAW!$AH$8),TRUE(),FALSE())))))))</f>
        <v>0</v>
      </c>
      <c r="O107" s="63"/>
    </row>
    <row r="108" spans="3:15" x14ac:dyDescent="0.15">
      <c r="C108" s="14">
        <v>13</v>
      </c>
      <c r="D108" s="27"/>
      <c r="E108" s="27"/>
      <c r="F108" s="27"/>
      <c r="G108" s="27"/>
      <c r="I108" s="4"/>
      <c r="K108" s="60"/>
      <c r="M108" s="4"/>
      <c r="N108" s="63" t="b">
        <f>IF(G108="",FALSE(),IF(AND($C$12=RAW!$N$2,G108&lt;RAW!$N$7),TRUE(),IF(AND($C$12=RAW!$P$2,G108&lt;RAW!$P$8),TRUE(),IF(AND($C$12=RAW!$AD$2,G108&lt;RAW!$AD$8),TRUE(),IF(AND($C$12=RAW!$AF$2,G108&lt;RAW!$AF$8),TRUE(),IF(AND($C$12=RAW!$AH$2,G108&lt;RAW!$AH$9),TRUE(),IF(AND($C$12=RAW!$AH$2,G108=RAW!$AH$8),TRUE(),FALSE())))))))</f>
        <v>0</v>
      </c>
      <c r="O108" s="63"/>
    </row>
    <row r="109" spans="3:15" x14ac:dyDescent="0.15">
      <c r="C109" s="14">
        <v>14</v>
      </c>
      <c r="D109" s="27"/>
      <c r="E109" s="27"/>
      <c r="F109" s="27"/>
      <c r="G109" s="27"/>
      <c r="I109" s="4"/>
      <c r="K109" s="60"/>
      <c r="M109" s="4"/>
      <c r="N109" s="63" t="b">
        <f>IF(G109="",FALSE(),IF(AND($C$12=RAW!$N$2,G109&lt;RAW!$N$7),TRUE(),IF(AND($C$12=RAW!$P$2,G109&lt;RAW!$P$8),TRUE(),IF(AND($C$12=RAW!$AD$2,G109&lt;RAW!$AD$8),TRUE(),IF(AND($C$12=RAW!$AF$2,G109&lt;RAW!$AF$8),TRUE(),IF(AND($C$12=RAW!$AH$2,G109&lt;RAW!$AH$9),TRUE(),IF(AND($C$12=RAW!$AH$2,G109=RAW!$AH$8),TRUE(),FALSE())))))))</f>
        <v>0</v>
      </c>
      <c r="O109" s="63"/>
    </row>
    <row r="110" spans="3:15" x14ac:dyDescent="0.15">
      <c r="C110" s="14">
        <v>15</v>
      </c>
      <c r="D110" s="27"/>
      <c r="E110" s="27"/>
      <c r="F110" s="27"/>
      <c r="G110" s="27"/>
      <c r="I110" s="4"/>
      <c r="K110" s="60"/>
      <c r="M110" s="4"/>
      <c r="N110" s="63" t="b">
        <f>IF(G110="",FALSE(),IF(AND($C$12=RAW!$N$2,G110&lt;RAW!$N$7),TRUE(),IF(AND($C$12=RAW!$P$2,G110&lt;RAW!$P$8),TRUE(),IF(AND($C$12=RAW!$AD$2,G110&lt;RAW!$AD$8),TRUE(),IF(AND($C$12=RAW!$AF$2,G110&lt;RAW!$AF$8),TRUE(),IF(AND($C$12=RAW!$AH$2,G110&lt;RAW!$AH$9),TRUE(),IF(AND($C$12=RAW!$AH$2,G110=RAW!$AH$8),TRUE(),FALSE())))))))</f>
        <v>0</v>
      </c>
      <c r="O110" s="63"/>
    </row>
    <row r="111" spans="3:15" x14ac:dyDescent="0.15">
      <c r="C111" s="14">
        <v>16</v>
      </c>
      <c r="D111" s="27"/>
      <c r="E111" s="27"/>
      <c r="F111" s="27"/>
      <c r="G111" s="27"/>
      <c r="I111" s="4"/>
      <c r="K111" s="60"/>
      <c r="M111" s="4"/>
      <c r="N111" s="63" t="b">
        <f>IF(G111="",FALSE(),IF(AND($C$12=RAW!$N$2,G111&lt;RAW!$N$7),TRUE(),IF(AND($C$12=RAW!$P$2,G111&lt;RAW!$P$8),TRUE(),IF(AND($C$12=RAW!$AD$2,G111&lt;RAW!$AD$8),TRUE(),IF(AND($C$12=RAW!$AF$2,G111&lt;RAW!$AF$8),TRUE(),IF(AND($C$12=RAW!$AH$2,G111&lt;RAW!$AH$9),TRUE(),IF(AND($C$12=RAW!$AH$2,G111=RAW!$AH$8),TRUE(),FALSE())))))))</f>
        <v>0</v>
      </c>
      <c r="O111" s="63"/>
    </row>
    <row r="113" spans="2:15" x14ac:dyDescent="0.15">
      <c r="B113" s="19" t="str">
        <f>IF(B13&lt;&gt;"",B13,"")</f>
        <v/>
      </c>
      <c r="D113" s="5" t="s">
        <v>26</v>
      </c>
      <c r="E113" s="5" t="s">
        <v>27</v>
      </c>
      <c r="F113" s="5" t="s">
        <v>67</v>
      </c>
      <c r="G113" s="5" t="s">
        <v>68</v>
      </c>
      <c r="I113" s="4"/>
      <c r="K113" s="60"/>
      <c r="M113" s="4"/>
    </row>
    <row r="114" spans="2:15" x14ac:dyDescent="0.15">
      <c r="C114" s="14">
        <v>1</v>
      </c>
      <c r="D114" s="27"/>
      <c r="E114" s="27"/>
      <c r="F114" s="27"/>
      <c r="G114" s="27"/>
      <c r="I114" s="4"/>
      <c r="K114" s="60"/>
      <c r="M114" s="4"/>
      <c r="N114" s="63" t="b">
        <f>IF(G114="",FALSE(),IF(AND($C$13=RAW!$N$2,G114&lt;RAW!$N$7),TRUE(),IF(AND($C$13=RAW!$P$2,G114&lt;RAW!$P$8),TRUE(),IF(AND($C$13=RAW!$AD$2,G114&lt;RAW!$AD$8),TRUE(),IF(AND($C$13=RAW!$AF$2,G114&lt;RAW!$AF$8),TRUE(),IF(AND($C$13=RAW!$AH$2,G114&lt;RAW!$AH$9),TRUE(),IF(AND($C$13=RAW!$AH$2,G114=RAW!$AH$8),TRUE(),FALSE())))))))</f>
        <v>0</v>
      </c>
      <c r="O114" s="63"/>
    </row>
    <row r="115" spans="2:15" x14ac:dyDescent="0.15">
      <c r="C115" s="14">
        <v>2</v>
      </c>
      <c r="D115" s="27"/>
      <c r="E115" s="27"/>
      <c r="F115" s="27"/>
      <c r="G115" s="27"/>
      <c r="I115" s="4"/>
      <c r="K115" s="60"/>
      <c r="M115" s="4"/>
      <c r="N115" s="63" t="b">
        <f>IF(G115="",FALSE(),IF(AND($C$13=RAW!$N$2,G115&lt;RAW!$N$7),TRUE(),IF(AND($C$13=RAW!$P$2,G115&lt;RAW!$P$8),TRUE(),IF(AND($C$13=RAW!$AD$2,G115&lt;RAW!$AD$8),TRUE(),IF(AND($C$13=RAW!$AF$2,G115&lt;RAW!$AF$8),TRUE(),IF(AND($C$13=RAW!$AH$2,G115&lt;RAW!$AH$9),TRUE(),IF(AND($C$13=RAW!$AH$2,G115=RAW!$AH$8),TRUE(),FALSE())))))))</f>
        <v>0</v>
      </c>
      <c r="O115" s="63"/>
    </row>
    <row r="116" spans="2:15" x14ac:dyDescent="0.15">
      <c r="C116" s="14">
        <v>3</v>
      </c>
      <c r="D116" s="27"/>
      <c r="E116" s="27"/>
      <c r="F116" s="27"/>
      <c r="G116" s="27"/>
      <c r="I116" s="4"/>
      <c r="K116" s="60"/>
      <c r="M116" s="4"/>
      <c r="N116" s="63" t="b">
        <f>IF(G116="",FALSE(),IF(AND($C$13=RAW!$N$2,G116&lt;RAW!$N$7),TRUE(),IF(AND($C$13=RAW!$P$2,G116&lt;RAW!$P$8),TRUE(),IF(AND($C$13=RAW!$AD$2,G116&lt;RAW!$AD$8),TRUE(),IF(AND($C$13=RAW!$AF$2,G116&lt;RAW!$AF$8),TRUE(),IF(AND($C$13=RAW!$AH$2,G116&lt;RAW!$AH$9),TRUE(),IF(AND($C$13=RAW!$AH$2,G116=RAW!$AH$8),TRUE(),FALSE())))))))</f>
        <v>0</v>
      </c>
      <c r="O116" s="63"/>
    </row>
    <row r="117" spans="2:15" x14ac:dyDescent="0.15">
      <c r="C117" s="14">
        <v>4</v>
      </c>
      <c r="D117" s="27"/>
      <c r="E117" s="27"/>
      <c r="F117" s="27"/>
      <c r="G117" s="27"/>
      <c r="I117" s="4"/>
      <c r="K117" s="60"/>
      <c r="M117" s="4"/>
      <c r="N117" s="63" t="b">
        <f>IF(G117="",FALSE(),IF(AND($C$13=RAW!$N$2,G117&lt;RAW!$N$7),TRUE(),IF(AND($C$13=RAW!$P$2,G117&lt;RAW!$P$8),TRUE(),IF(AND($C$13=RAW!$AD$2,G117&lt;RAW!$AD$8),TRUE(),IF(AND($C$13=RAW!$AF$2,G117&lt;RAW!$AF$8),TRUE(),IF(AND($C$13=RAW!$AH$2,G117&lt;RAW!$AH$9),TRUE(),IF(AND($C$13=RAW!$AH$2,G117=RAW!$AH$8),TRUE(),FALSE())))))))</f>
        <v>0</v>
      </c>
      <c r="O117" s="63"/>
    </row>
    <row r="118" spans="2:15" x14ac:dyDescent="0.15">
      <c r="C118" s="14">
        <v>5</v>
      </c>
      <c r="D118" s="27"/>
      <c r="E118" s="27"/>
      <c r="F118" s="27"/>
      <c r="G118" s="27"/>
      <c r="I118" s="4"/>
      <c r="K118" s="60"/>
      <c r="M118" s="4"/>
      <c r="N118" s="63" t="b">
        <f>IF(G118="",FALSE(),IF(AND($C$13=RAW!$N$2,G118&lt;RAW!$N$7),TRUE(),IF(AND($C$13=RAW!$P$2,G118&lt;RAW!$P$8),TRUE(),IF(AND($C$13=RAW!$AD$2,G118&lt;RAW!$AD$8),TRUE(),IF(AND($C$13=RAW!$AF$2,G118&lt;RAW!$AF$8),TRUE(),IF(AND($C$13=RAW!$AH$2,G118&lt;RAW!$AH$9),TRUE(),IF(AND($C$13=RAW!$AH$2,G118=RAW!$AH$8),TRUE(),FALSE())))))))</f>
        <v>0</v>
      </c>
      <c r="O118" s="63"/>
    </row>
    <row r="119" spans="2:15" x14ac:dyDescent="0.15">
      <c r="C119" s="14">
        <v>6</v>
      </c>
      <c r="D119" s="27"/>
      <c r="E119" s="27"/>
      <c r="F119" s="27"/>
      <c r="G119" s="27"/>
      <c r="I119" s="4"/>
      <c r="K119" s="60"/>
      <c r="M119" s="4"/>
      <c r="N119" s="63" t="b">
        <f>IF(G119="",FALSE(),IF(AND($C$13=RAW!$N$2,G119&lt;RAW!$N$7),TRUE(),IF(AND($C$13=RAW!$P$2,G119&lt;RAW!$P$8),TRUE(),IF(AND($C$13=RAW!$AD$2,G119&lt;RAW!$AD$8),TRUE(),IF(AND($C$13=RAW!$AF$2,G119&lt;RAW!$AF$8),TRUE(),IF(AND($C$13=RAW!$AH$2,G119&lt;RAW!$AH$9),TRUE(),IF(AND($C$13=RAW!$AH$2,G119=RAW!$AH$8),TRUE(),FALSE())))))))</f>
        <v>0</v>
      </c>
      <c r="O119" s="63"/>
    </row>
    <row r="120" spans="2:15" x14ac:dyDescent="0.15">
      <c r="C120" s="14">
        <v>7</v>
      </c>
      <c r="D120" s="27"/>
      <c r="E120" s="27"/>
      <c r="F120" s="27"/>
      <c r="G120" s="27"/>
      <c r="I120" s="4"/>
      <c r="K120" s="60"/>
      <c r="M120" s="4"/>
      <c r="N120" s="63" t="b">
        <f>IF(G120="",FALSE(),IF(AND($C$13=RAW!$N$2,G120&lt;RAW!$N$7),TRUE(),IF(AND($C$13=RAW!$P$2,G120&lt;RAW!$P$8),TRUE(),IF(AND($C$13=RAW!$AD$2,G120&lt;RAW!$AD$8),TRUE(),IF(AND($C$13=RAW!$AF$2,G120&lt;RAW!$AF$8),TRUE(),IF(AND($C$13=RAW!$AH$2,G120&lt;RAW!$AH$9),TRUE(),IF(AND($C$13=RAW!$AH$2,G120=RAW!$AH$8),TRUE(),FALSE())))))))</f>
        <v>0</v>
      </c>
      <c r="O120" s="63"/>
    </row>
    <row r="121" spans="2:15" x14ac:dyDescent="0.15">
      <c r="C121" s="14">
        <v>8</v>
      </c>
      <c r="D121" s="27"/>
      <c r="E121" s="27"/>
      <c r="F121" s="27"/>
      <c r="G121" s="27"/>
      <c r="I121" s="4"/>
      <c r="K121" s="60"/>
      <c r="M121" s="4"/>
      <c r="N121" s="63" t="b">
        <f>IF(G121="",FALSE(),IF(AND($C$13=RAW!$N$2,G121&lt;RAW!$N$7),TRUE(),IF(AND($C$13=RAW!$P$2,G121&lt;RAW!$P$8),TRUE(),IF(AND($C$13=RAW!$AD$2,G121&lt;RAW!$AD$8),TRUE(),IF(AND($C$13=RAW!$AF$2,G121&lt;RAW!$AF$8),TRUE(),IF(AND($C$13=RAW!$AH$2,G121&lt;RAW!$AH$9),TRUE(),IF(AND($C$13=RAW!$AH$2,G121=RAW!$AH$8),TRUE(),FALSE())))))))</f>
        <v>0</v>
      </c>
      <c r="O121" s="63"/>
    </row>
    <row r="122" spans="2:15" x14ac:dyDescent="0.15">
      <c r="C122" s="14">
        <v>9</v>
      </c>
      <c r="D122" s="27"/>
      <c r="E122" s="27"/>
      <c r="F122" s="27"/>
      <c r="G122" s="27"/>
      <c r="I122" s="4"/>
      <c r="K122" s="60"/>
      <c r="M122" s="4"/>
      <c r="N122" s="63" t="b">
        <f>IF(G122="",FALSE(),IF(AND($C$13=RAW!$N$2,G122&lt;RAW!$N$7),TRUE(),IF(AND($C$13=RAW!$P$2,G122&lt;RAW!$P$8),TRUE(),IF(AND($C$13=RAW!$AD$2,G122&lt;RAW!$AD$8),TRUE(),IF(AND($C$13=RAW!$AF$2,G122&lt;RAW!$AF$8),TRUE(),IF(AND($C$13=RAW!$AH$2,G122&lt;RAW!$AH$9),TRUE(),IF(AND($C$13=RAW!$AH$2,G122=RAW!$AH$8),TRUE(),FALSE())))))))</f>
        <v>0</v>
      </c>
      <c r="O122" s="63"/>
    </row>
    <row r="123" spans="2:15" x14ac:dyDescent="0.15">
      <c r="C123" s="14">
        <v>10</v>
      </c>
      <c r="D123" s="27"/>
      <c r="E123" s="27"/>
      <c r="F123" s="27"/>
      <c r="G123" s="27"/>
      <c r="I123" s="4"/>
      <c r="K123" s="60"/>
      <c r="M123" s="4"/>
      <c r="N123" s="63" t="b">
        <f>IF(G123="",FALSE(),IF(AND($C$13=RAW!$N$2,G123&lt;RAW!$N$7),TRUE(),IF(AND($C$13=RAW!$P$2,G123&lt;RAW!$P$8),TRUE(),IF(AND($C$13=RAW!$AD$2,G123&lt;RAW!$AD$8),TRUE(),IF(AND($C$13=RAW!$AF$2,G123&lt;RAW!$AF$8),TRUE(),IF(AND($C$13=RAW!$AH$2,G123&lt;RAW!$AH$9),TRUE(),IF(AND($C$13=RAW!$AH$2,G123=RAW!$AH$8),TRUE(),FALSE())))))))</f>
        <v>0</v>
      </c>
      <c r="O123" s="63"/>
    </row>
    <row r="124" spans="2:15" x14ac:dyDescent="0.15">
      <c r="C124" s="14">
        <v>11</v>
      </c>
      <c r="D124" s="27"/>
      <c r="E124" s="27"/>
      <c r="F124" s="27"/>
      <c r="G124" s="27"/>
      <c r="I124" s="4"/>
      <c r="K124" s="60"/>
      <c r="M124" s="4"/>
      <c r="N124" s="63" t="b">
        <f>IF(G124="",FALSE(),IF(AND($C$13=RAW!$N$2,G124&lt;RAW!$N$7),TRUE(),IF(AND($C$13=RAW!$P$2,G124&lt;RAW!$P$8),TRUE(),IF(AND($C$13=RAW!$AD$2,G124&lt;RAW!$AD$8),TRUE(),IF(AND($C$13=RAW!$AF$2,G124&lt;RAW!$AF$8),TRUE(),IF(AND($C$13=RAW!$AH$2,G124&lt;RAW!$AH$9),TRUE(),IF(AND($C$13=RAW!$AH$2,G124=RAW!$AH$8),TRUE(),FALSE())))))))</f>
        <v>0</v>
      </c>
      <c r="O124" s="63"/>
    </row>
    <row r="125" spans="2:15" x14ac:dyDescent="0.15">
      <c r="C125" s="14">
        <v>12</v>
      </c>
      <c r="D125" s="27"/>
      <c r="E125" s="27"/>
      <c r="F125" s="27"/>
      <c r="G125" s="27"/>
      <c r="I125" s="4"/>
      <c r="K125" s="60"/>
      <c r="M125" s="4"/>
      <c r="N125" s="63" t="b">
        <f>IF(G125="",FALSE(),IF(AND($C$13=RAW!$N$2,G125&lt;RAW!$N$7),TRUE(),IF(AND($C$13=RAW!$P$2,G125&lt;RAW!$P$8),TRUE(),IF(AND($C$13=RAW!$AD$2,G125&lt;RAW!$AD$8),TRUE(),IF(AND($C$13=RAW!$AF$2,G125&lt;RAW!$AF$8),TRUE(),IF(AND($C$13=RAW!$AH$2,G125&lt;RAW!$AH$9),TRUE(),IF(AND($C$13=RAW!$AH$2,G125=RAW!$AH$8),TRUE(),FALSE())))))))</f>
        <v>0</v>
      </c>
      <c r="O125" s="63"/>
    </row>
    <row r="126" spans="2:15" x14ac:dyDescent="0.15">
      <c r="C126" s="14">
        <v>13</v>
      </c>
      <c r="D126" s="27"/>
      <c r="E126" s="27"/>
      <c r="F126" s="27"/>
      <c r="G126" s="27"/>
      <c r="I126" s="4"/>
      <c r="K126" s="60"/>
      <c r="M126" s="4"/>
      <c r="N126" s="63" t="b">
        <f>IF(G126="",FALSE(),IF(AND($C$13=RAW!$N$2,G126&lt;RAW!$N$7),TRUE(),IF(AND($C$13=RAW!$P$2,G126&lt;RAW!$P$8),TRUE(),IF(AND($C$13=RAW!$AD$2,G126&lt;RAW!$AD$8),TRUE(),IF(AND($C$13=RAW!$AF$2,G126&lt;RAW!$AF$8),TRUE(),IF(AND($C$13=RAW!$AH$2,G126&lt;RAW!$AH$9),TRUE(),IF(AND($C$13=RAW!$AH$2,G126=RAW!$AH$8),TRUE(),FALSE())))))))</f>
        <v>0</v>
      </c>
      <c r="O126" s="63"/>
    </row>
    <row r="127" spans="2:15" x14ac:dyDescent="0.15">
      <c r="C127" s="14">
        <v>14</v>
      </c>
      <c r="D127" s="27"/>
      <c r="E127" s="27"/>
      <c r="F127" s="27"/>
      <c r="G127" s="27"/>
      <c r="I127" s="4"/>
      <c r="K127" s="60"/>
      <c r="M127" s="4"/>
      <c r="N127" s="63" t="b">
        <f>IF(G127="",FALSE(),IF(AND($C$13=RAW!$N$2,G127&lt;RAW!$N$7),TRUE(),IF(AND($C$13=RAW!$P$2,G127&lt;RAW!$P$8),TRUE(),IF(AND($C$13=RAW!$AD$2,G127&lt;RAW!$AD$8),TRUE(),IF(AND($C$13=RAW!$AF$2,G127&lt;RAW!$AF$8),TRUE(),IF(AND($C$13=RAW!$AH$2,G127&lt;RAW!$AH$9),TRUE(),IF(AND($C$13=RAW!$AH$2,G127=RAW!$AH$8),TRUE(),FALSE())))))))</f>
        <v>0</v>
      </c>
      <c r="O127" s="63"/>
    </row>
    <row r="128" spans="2:15" x14ac:dyDescent="0.15">
      <c r="C128" s="14">
        <v>15</v>
      </c>
      <c r="D128" s="27"/>
      <c r="E128" s="27"/>
      <c r="F128" s="27"/>
      <c r="G128" s="27"/>
      <c r="I128" s="4"/>
      <c r="K128" s="60"/>
      <c r="M128" s="4"/>
      <c r="N128" s="63" t="b">
        <f>IF(G128="",FALSE(),IF(AND($C$13=RAW!$N$2,G128&lt;RAW!$N$7),TRUE(),IF(AND($C$13=RAW!$P$2,G128&lt;RAW!$P$8),TRUE(),IF(AND($C$13=RAW!$AD$2,G128&lt;RAW!$AD$8),TRUE(),IF(AND($C$13=RAW!$AF$2,G128&lt;RAW!$AF$8),TRUE(),IF(AND($C$13=RAW!$AH$2,G128&lt;RAW!$AH$9),TRUE(),IF(AND($C$13=RAW!$AH$2,G128=RAW!$AH$8),TRUE(),FALSE())))))))</f>
        <v>0</v>
      </c>
      <c r="O128" s="63"/>
    </row>
    <row r="129" spans="2:15" x14ac:dyDescent="0.15">
      <c r="C129" s="14">
        <v>16</v>
      </c>
      <c r="D129" s="27"/>
      <c r="E129" s="27"/>
      <c r="F129" s="27"/>
      <c r="G129" s="27"/>
      <c r="I129" s="4"/>
      <c r="K129" s="60"/>
      <c r="M129" s="4"/>
      <c r="N129" s="63" t="b">
        <f>IF(G129="",FALSE(),IF(AND($C$13=RAW!$N$2,G129&lt;RAW!$N$7),TRUE(),IF(AND($C$13=RAW!$P$2,G129&lt;RAW!$P$8),TRUE(),IF(AND($C$13=RAW!$AD$2,G129&lt;RAW!$AD$8),TRUE(),IF(AND($C$13=RAW!$AF$2,G129&lt;RAW!$AF$8),TRUE(),IF(AND($C$13=RAW!$AH$2,G129&lt;RAW!$AH$9),TRUE(),IF(AND($C$13=RAW!$AH$2,G129=RAW!$AH$8),TRUE(),FALSE())))))))</f>
        <v>0</v>
      </c>
      <c r="O129" s="63"/>
    </row>
    <row r="131" spans="2:15" x14ac:dyDescent="0.15">
      <c r="B131" s="19" t="str">
        <f>IF(B14&lt;&gt;"",B14,"")</f>
        <v/>
      </c>
      <c r="D131" s="5" t="s">
        <v>26</v>
      </c>
      <c r="E131" s="5" t="s">
        <v>27</v>
      </c>
      <c r="F131" s="5" t="s">
        <v>67</v>
      </c>
      <c r="G131" s="5" t="s">
        <v>68</v>
      </c>
      <c r="I131" s="4"/>
      <c r="K131" s="60"/>
      <c r="M131" s="4"/>
    </row>
    <row r="132" spans="2:15" x14ac:dyDescent="0.15">
      <c r="C132" s="14">
        <v>1</v>
      </c>
      <c r="D132" s="27"/>
      <c r="E132" s="27"/>
      <c r="F132" s="27"/>
      <c r="G132" s="27"/>
      <c r="I132" s="4"/>
      <c r="K132" s="60"/>
      <c r="M132" s="4"/>
      <c r="N132" s="63" t="b">
        <f>IF(G132="",FALSE(),IF(AND($C$14=RAW!$N$2,G132&lt;RAW!$N$7),TRUE(),IF(AND($C$14=RAW!$P$2,G132&lt;RAW!$P$8),TRUE(),IF(AND($C$14=RAW!$AD$2,G132&lt;RAW!$AD$8),TRUE(),IF(AND($C$14=RAW!$AF$2,G132&lt;RAW!$AF$8),TRUE(),IF(AND($C$14=RAW!$AH$2,G132&lt;RAW!$AH$9),TRUE(),IF(AND($C$14=RAW!$AH$2,G132=RAW!$AH$8),TRUE(),FALSE())))))))</f>
        <v>0</v>
      </c>
      <c r="O132" s="63"/>
    </row>
    <row r="133" spans="2:15" x14ac:dyDescent="0.15">
      <c r="C133" s="14">
        <v>2</v>
      </c>
      <c r="D133" s="27"/>
      <c r="E133" s="27"/>
      <c r="F133" s="27"/>
      <c r="G133" s="27"/>
      <c r="I133" s="4"/>
      <c r="K133" s="60"/>
      <c r="M133" s="4"/>
      <c r="N133" s="63" t="b">
        <f>IF(G133="",FALSE(),IF(AND($C$14=RAW!$N$2,G133&lt;RAW!$N$7),TRUE(),IF(AND($C$14=RAW!$P$2,G133&lt;RAW!$P$8),TRUE(),IF(AND($C$14=RAW!$AD$2,G133&lt;RAW!$AD$8),TRUE(),IF(AND($C$14=RAW!$AF$2,G133&lt;RAW!$AF$8),TRUE(),IF(AND($C$14=RAW!$AH$2,G133&lt;RAW!$AH$9),TRUE(),IF(AND($C$14=RAW!$AH$2,G133=RAW!$AH$8),TRUE(),FALSE())))))))</f>
        <v>0</v>
      </c>
      <c r="O133" s="63"/>
    </row>
    <row r="134" spans="2:15" x14ac:dyDescent="0.15">
      <c r="C134" s="14">
        <v>3</v>
      </c>
      <c r="D134" s="27"/>
      <c r="E134" s="27"/>
      <c r="F134" s="27"/>
      <c r="G134" s="27"/>
      <c r="I134" s="4"/>
      <c r="K134" s="60"/>
      <c r="M134" s="4"/>
      <c r="N134" s="63" t="b">
        <f>IF(G134="",FALSE(),IF(AND($C$14=RAW!$N$2,G134&lt;RAW!$N$7),TRUE(),IF(AND($C$14=RAW!$P$2,G134&lt;RAW!$P$8),TRUE(),IF(AND($C$14=RAW!$AD$2,G134&lt;RAW!$AD$8),TRUE(),IF(AND($C$14=RAW!$AF$2,G134&lt;RAW!$AF$8),TRUE(),IF(AND($C$14=RAW!$AH$2,G134&lt;RAW!$AH$9),TRUE(),IF(AND($C$14=RAW!$AH$2,G134=RAW!$AH$8),TRUE(),FALSE())))))))</f>
        <v>0</v>
      </c>
      <c r="O134" s="63"/>
    </row>
    <row r="135" spans="2:15" x14ac:dyDescent="0.15">
      <c r="C135" s="14">
        <v>4</v>
      </c>
      <c r="D135" s="27"/>
      <c r="E135" s="27"/>
      <c r="F135" s="27"/>
      <c r="G135" s="27"/>
      <c r="I135" s="4"/>
      <c r="K135" s="60"/>
      <c r="M135" s="4"/>
      <c r="N135" s="63" t="b">
        <f>IF(G135="",FALSE(),IF(AND($C$14=RAW!$N$2,G135&lt;RAW!$N$7),TRUE(),IF(AND($C$14=RAW!$P$2,G135&lt;RAW!$P$8),TRUE(),IF(AND($C$14=RAW!$AD$2,G135&lt;RAW!$AD$8),TRUE(),IF(AND($C$14=RAW!$AF$2,G135&lt;RAW!$AF$8),TRUE(),IF(AND($C$14=RAW!$AH$2,G135&lt;RAW!$AH$9),TRUE(),IF(AND($C$14=RAW!$AH$2,G135=RAW!$AH$8),TRUE(),FALSE())))))))</f>
        <v>0</v>
      </c>
      <c r="O135" s="63"/>
    </row>
    <row r="136" spans="2:15" x14ac:dyDescent="0.15">
      <c r="C136" s="14">
        <v>5</v>
      </c>
      <c r="D136" s="27"/>
      <c r="E136" s="27"/>
      <c r="F136" s="27"/>
      <c r="G136" s="27"/>
      <c r="I136" s="4"/>
      <c r="K136" s="60"/>
      <c r="M136" s="4"/>
      <c r="N136" s="63" t="b">
        <f>IF(G136="",FALSE(),IF(AND($C$14=RAW!$N$2,G136&lt;RAW!$N$7),TRUE(),IF(AND($C$14=RAW!$P$2,G136&lt;RAW!$P$8),TRUE(),IF(AND($C$14=RAW!$AD$2,G136&lt;RAW!$AD$8),TRUE(),IF(AND($C$14=RAW!$AF$2,G136&lt;RAW!$AF$8),TRUE(),IF(AND($C$14=RAW!$AH$2,G136&lt;RAW!$AH$9),TRUE(),IF(AND($C$14=RAW!$AH$2,G136=RAW!$AH$8),TRUE(),FALSE())))))))</f>
        <v>0</v>
      </c>
      <c r="O136" s="63"/>
    </row>
    <row r="137" spans="2:15" x14ac:dyDescent="0.15">
      <c r="C137" s="14">
        <v>6</v>
      </c>
      <c r="D137" s="27"/>
      <c r="E137" s="27"/>
      <c r="F137" s="27"/>
      <c r="G137" s="27"/>
      <c r="I137" s="4"/>
      <c r="K137" s="60"/>
      <c r="M137" s="4"/>
      <c r="N137" s="63" t="b">
        <f>IF(G137="",FALSE(),IF(AND($C$14=RAW!$N$2,G137&lt;RAW!$N$7),TRUE(),IF(AND($C$14=RAW!$P$2,G137&lt;RAW!$P$8),TRUE(),IF(AND($C$14=RAW!$AD$2,G137&lt;RAW!$AD$8),TRUE(),IF(AND($C$14=RAW!$AF$2,G137&lt;RAW!$AF$8),TRUE(),IF(AND($C$14=RAW!$AH$2,G137&lt;RAW!$AH$9),TRUE(),IF(AND($C$14=RAW!$AH$2,G137=RAW!$AH$8),TRUE(),FALSE())))))))</f>
        <v>0</v>
      </c>
      <c r="O137" s="63"/>
    </row>
    <row r="138" spans="2:15" x14ac:dyDescent="0.15">
      <c r="C138" s="14">
        <v>7</v>
      </c>
      <c r="D138" s="27"/>
      <c r="E138" s="27"/>
      <c r="F138" s="27"/>
      <c r="G138" s="27"/>
      <c r="I138" s="4"/>
      <c r="K138" s="60"/>
      <c r="M138" s="4"/>
      <c r="N138" s="63" t="b">
        <f>IF(G138="",FALSE(),IF(AND($C$14=RAW!$N$2,G138&lt;RAW!$N$7),TRUE(),IF(AND($C$14=RAW!$P$2,G138&lt;RAW!$P$8),TRUE(),IF(AND($C$14=RAW!$AD$2,G138&lt;RAW!$AD$8),TRUE(),IF(AND($C$14=RAW!$AF$2,G138&lt;RAW!$AF$8),TRUE(),IF(AND($C$14=RAW!$AH$2,G138&lt;RAW!$AH$9),TRUE(),IF(AND($C$14=RAW!$AH$2,G138=RAW!$AH$8),TRUE(),FALSE())))))))</f>
        <v>0</v>
      </c>
      <c r="O138" s="63"/>
    </row>
    <row r="139" spans="2:15" x14ac:dyDescent="0.15">
      <c r="C139" s="14">
        <v>8</v>
      </c>
      <c r="D139" s="27"/>
      <c r="E139" s="27"/>
      <c r="F139" s="27"/>
      <c r="G139" s="27"/>
      <c r="I139" s="4"/>
      <c r="K139" s="60"/>
      <c r="M139" s="4"/>
      <c r="N139" s="63" t="b">
        <f>IF(G139="",FALSE(),IF(AND($C$14=RAW!$N$2,G139&lt;RAW!$N$7),TRUE(),IF(AND($C$14=RAW!$P$2,G139&lt;RAW!$P$8),TRUE(),IF(AND($C$14=RAW!$AD$2,G139&lt;RAW!$AD$8),TRUE(),IF(AND($C$14=RAW!$AF$2,G139&lt;RAW!$AF$8),TRUE(),IF(AND($C$14=RAW!$AH$2,G139&lt;RAW!$AH$9),TRUE(),IF(AND($C$14=RAW!$AH$2,G139=RAW!$AH$8),TRUE(),FALSE())))))))</f>
        <v>0</v>
      </c>
      <c r="O139" s="63"/>
    </row>
    <row r="140" spans="2:15" x14ac:dyDescent="0.15">
      <c r="C140" s="14">
        <v>9</v>
      </c>
      <c r="D140" s="27"/>
      <c r="E140" s="27"/>
      <c r="F140" s="27"/>
      <c r="G140" s="27"/>
      <c r="I140" s="4"/>
      <c r="K140" s="60"/>
      <c r="M140" s="4"/>
      <c r="N140" s="63" t="b">
        <f>IF(G140="",FALSE(),IF(AND($C$14=RAW!$N$2,G140&lt;RAW!$N$7),TRUE(),IF(AND($C$14=RAW!$P$2,G140&lt;RAW!$P$8),TRUE(),IF(AND($C$14=RAW!$AD$2,G140&lt;RAW!$AD$8),TRUE(),IF(AND($C$14=RAW!$AF$2,G140&lt;RAW!$AF$8),TRUE(),IF(AND($C$14=RAW!$AH$2,G140&lt;RAW!$AH$9),TRUE(),IF(AND($C$14=RAW!$AH$2,G140=RAW!$AH$8),TRUE(),FALSE())))))))</f>
        <v>0</v>
      </c>
      <c r="O140" s="63"/>
    </row>
    <row r="141" spans="2:15" x14ac:dyDescent="0.15">
      <c r="C141" s="14">
        <v>10</v>
      </c>
      <c r="D141" s="27"/>
      <c r="E141" s="27"/>
      <c r="F141" s="27"/>
      <c r="G141" s="27"/>
      <c r="I141" s="4"/>
      <c r="K141" s="60"/>
      <c r="M141" s="4"/>
      <c r="N141" s="63" t="b">
        <f>IF(G141="",FALSE(),IF(AND($C$14=RAW!$N$2,G141&lt;RAW!$N$7),TRUE(),IF(AND($C$14=RAW!$P$2,G141&lt;RAW!$P$8),TRUE(),IF(AND($C$14=RAW!$AD$2,G141&lt;RAW!$AD$8),TRUE(),IF(AND($C$14=RAW!$AF$2,G141&lt;RAW!$AF$8),TRUE(),IF(AND($C$14=RAW!$AH$2,G141&lt;RAW!$AH$9),TRUE(),IF(AND($C$14=RAW!$AH$2,G141=RAW!$AH$8),TRUE(),FALSE())))))))</f>
        <v>0</v>
      </c>
      <c r="O141" s="63"/>
    </row>
    <row r="142" spans="2:15" x14ac:dyDescent="0.15">
      <c r="C142" s="14">
        <v>11</v>
      </c>
      <c r="D142" s="27"/>
      <c r="E142" s="27"/>
      <c r="F142" s="27"/>
      <c r="G142" s="27"/>
      <c r="I142" s="4"/>
      <c r="K142" s="60"/>
      <c r="M142" s="4"/>
      <c r="N142" s="63" t="b">
        <f>IF(G142="",FALSE(),IF(AND($C$14=RAW!$N$2,G142&lt;RAW!$N$7),TRUE(),IF(AND($C$14=RAW!$P$2,G142&lt;RAW!$P$8),TRUE(),IF(AND($C$14=RAW!$AD$2,G142&lt;RAW!$AD$8),TRUE(),IF(AND($C$14=RAW!$AF$2,G142&lt;RAW!$AF$8),TRUE(),IF(AND($C$14=RAW!$AH$2,G142&lt;RAW!$AH$9),TRUE(),IF(AND($C$14=RAW!$AH$2,G142=RAW!$AH$8),TRUE(),FALSE())))))))</f>
        <v>0</v>
      </c>
      <c r="O142" s="63"/>
    </row>
    <row r="143" spans="2:15" x14ac:dyDescent="0.15">
      <c r="C143" s="14">
        <v>12</v>
      </c>
      <c r="D143" s="27"/>
      <c r="E143" s="27"/>
      <c r="F143" s="27"/>
      <c r="G143" s="27"/>
      <c r="I143" s="4"/>
      <c r="K143" s="60"/>
      <c r="M143" s="4"/>
      <c r="N143" s="63" t="b">
        <f>IF(G143="",FALSE(),IF(AND($C$14=RAW!$N$2,G143&lt;RAW!$N$7),TRUE(),IF(AND($C$14=RAW!$P$2,G143&lt;RAW!$P$8),TRUE(),IF(AND($C$14=RAW!$AD$2,G143&lt;RAW!$AD$8),TRUE(),IF(AND($C$14=RAW!$AF$2,G143&lt;RAW!$AF$8),TRUE(),IF(AND($C$14=RAW!$AH$2,G143&lt;RAW!$AH$9),TRUE(),IF(AND($C$14=RAW!$AH$2,G143=RAW!$AH$8),TRUE(),FALSE())))))))</f>
        <v>0</v>
      </c>
      <c r="O143" s="63"/>
    </row>
    <row r="144" spans="2:15" x14ac:dyDescent="0.15">
      <c r="C144" s="14">
        <v>13</v>
      </c>
      <c r="D144" s="27"/>
      <c r="E144" s="27"/>
      <c r="F144" s="27"/>
      <c r="G144" s="27"/>
      <c r="I144" s="4"/>
      <c r="K144" s="60"/>
      <c r="M144" s="4"/>
      <c r="N144" s="63" t="b">
        <f>IF(G144="",FALSE(),IF(AND($C$14=RAW!$N$2,G144&lt;RAW!$N$7),TRUE(),IF(AND($C$14=RAW!$P$2,G144&lt;RAW!$P$8),TRUE(),IF(AND($C$14=RAW!$AD$2,G144&lt;RAW!$AD$8),TRUE(),IF(AND($C$14=RAW!$AF$2,G144&lt;RAW!$AF$8),TRUE(),IF(AND($C$14=RAW!$AH$2,G144&lt;RAW!$AH$9),TRUE(),IF(AND($C$14=RAW!$AH$2,G144=RAW!$AH$8),TRUE(),FALSE())))))))</f>
        <v>0</v>
      </c>
      <c r="O144" s="63"/>
    </row>
    <row r="145" spans="2:15" x14ac:dyDescent="0.15">
      <c r="C145" s="14">
        <v>14</v>
      </c>
      <c r="D145" s="27"/>
      <c r="E145" s="27"/>
      <c r="F145" s="27"/>
      <c r="G145" s="27"/>
      <c r="I145" s="4"/>
      <c r="K145" s="60"/>
      <c r="M145" s="4"/>
      <c r="N145" s="63" t="b">
        <f>IF(G145="",FALSE(),IF(AND($C$14=RAW!$N$2,G145&lt;RAW!$N$7),TRUE(),IF(AND($C$14=RAW!$P$2,G145&lt;RAW!$P$8),TRUE(),IF(AND($C$14=RAW!$AD$2,G145&lt;RAW!$AD$8),TRUE(),IF(AND($C$14=RAW!$AF$2,G145&lt;RAW!$AF$8),TRUE(),IF(AND($C$14=RAW!$AH$2,G145&lt;RAW!$AH$9),TRUE(),IF(AND($C$14=RAW!$AH$2,G145=RAW!$AH$8),TRUE(),FALSE())))))))</f>
        <v>0</v>
      </c>
      <c r="O145" s="63"/>
    </row>
    <row r="146" spans="2:15" x14ac:dyDescent="0.15">
      <c r="C146" s="14">
        <v>15</v>
      </c>
      <c r="D146" s="27"/>
      <c r="E146" s="27"/>
      <c r="F146" s="27"/>
      <c r="G146" s="27"/>
      <c r="I146" s="4"/>
      <c r="K146" s="60"/>
      <c r="M146" s="4"/>
      <c r="N146" s="63" t="b">
        <f>IF(G146="",FALSE(),IF(AND($C$14=RAW!$N$2,G146&lt;RAW!$N$7),TRUE(),IF(AND($C$14=RAW!$P$2,G146&lt;RAW!$P$8),TRUE(),IF(AND($C$14=RAW!$AD$2,G146&lt;RAW!$AD$8),TRUE(),IF(AND($C$14=RAW!$AF$2,G146&lt;RAW!$AF$8),TRUE(),IF(AND($C$14=RAW!$AH$2,G146&lt;RAW!$AH$9),TRUE(),IF(AND($C$14=RAW!$AH$2,G146=RAW!$AH$8),TRUE(),FALSE())))))))</f>
        <v>0</v>
      </c>
      <c r="O146" s="63"/>
    </row>
    <row r="147" spans="2:15" x14ac:dyDescent="0.15">
      <c r="C147" s="14">
        <v>16</v>
      </c>
      <c r="D147" s="27"/>
      <c r="E147" s="27"/>
      <c r="F147" s="27"/>
      <c r="G147" s="27"/>
      <c r="I147" s="4"/>
      <c r="K147" s="60"/>
      <c r="M147" s="4"/>
      <c r="N147" s="63" t="b">
        <f>IF(G147="",FALSE(),IF(AND($C$14=RAW!$N$2,G147&lt;RAW!$N$7),TRUE(),IF(AND($C$14=RAW!$P$2,G147&lt;RAW!$P$8),TRUE(),IF(AND($C$14=RAW!$AD$2,G147&lt;RAW!$AD$8),TRUE(),IF(AND($C$14=RAW!$AF$2,G147&lt;RAW!$AF$8),TRUE(),IF(AND($C$14=RAW!$AH$2,G147&lt;RAW!$AH$9),TRUE(),IF(AND($C$14=RAW!$AH$2,G147=RAW!$AH$8),TRUE(),FALSE())))))))</f>
        <v>0</v>
      </c>
      <c r="O147" s="63"/>
    </row>
    <row r="149" spans="2:15" x14ac:dyDescent="0.15">
      <c r="B149" s="19" t="str">
        <f>IF(B15&lt;&gt;"",B15,"")</f>
        <v/>
      </c>
      <c r="D149" s="5" t="s">
        <v>26</v>
      </c>
      <c r="E149" s="5" t="s">
        <v>27</v>
      </c>
      <c r="F149" s="5" t="s">
        <v>67</v>
      </c>
      <c r="G149" s="5" t="s">
        <v>68</v>
      </c>
      <c r="I149" s="4"/>
      <c r="K149" s="60"/>
      <c r="M149" s="4"/>
    </row>
    <row r="150" spans="2:15" ht="16" x14ac:dyDescent="0.15">
      <c r="C150" s="14">
        <v>1</v>
      </c>
      <c r="D150" s="27"/>
      <c r="E150" s="27"/>
      <c r="F150" s="27"/>
      <c r="G150" s="27"/>
      <c r="I150" s="4"/>
      <c r="K150" s="60"/>
      <c r="M150" s="4"/>
      <c r="N150" s="75" t="b">
        <f>IF(G150="",FALSE(),IF(AND($C$15=RAW!$N$2,G150&lt;RAW!$N$7),TRUE(),IF(AND($C$15=RAW!$P$2,G150&lt;RAW!$P$8),TRUE(),IF(AND($C$15=RAW!$AD$2,G150&lt;RAW!$AD$8),TRUE(),IF(AND($C$15=RAW!$AF$2,G150&lt;RAW!$AF$8),TRUE(),IF(AND($C$15=RAW!$AH$2,G150&lt;RAW!$AH$9),TRUE(),IF(AND($C$15=RAW!$AH$2,G150=RAW!$AH$8),TRUE(),FALSE())))))))</f>
        <v>0</v>
      </c>
      <c r="O150" s="75"/>
    </row>
    <row r="151" spans="2:15" ht="16" x14ac:dyDescent="0.15">
      <c r="C151" s="14">
        <v>2</v>
      </c>
      <c r="D151" s="27"/>
      <c r="E151" s="27"/>
      <c r="F151" s="27"/>
      <c r="G151" s="27"/>
      <c r="I151" s="4"/>
      <c r="K151" s="60"/>
      <c r="M151" s="4"/>
      <c r="N151" s="75" t="b">
        <f>IF(G151="",FALSE(),IF(AND($C$15=RAW!$N$2,G151&lt;RAW!$N$7),TRUE(),IF(AND($C$15=RAW!$P$2,G151&lt;RAW!$P$8),TRUE(),IF(AND($C$15=RAW!$AD$2,G151&lt;RAW!$AD$8),TRUE(),IF(AND($C$15=RAW!$AF$2,G151&lt;RAW!$AF$8),TRUE(),IF(AND($C$15=RAW!$AH$2,G151&lt;RAW!$AH$9),TRUE(),IF(AND($C$15=RAW!$AH$2,G151=RAW!$AH$8),TRUE(),FALSE())))))))</f>
        <v>0</v>
      </c>
      <c r="O151" s="75"/>
    </row>
    <row r="152" spans="2:15" ht="16" x14ac:dyDescent="0.15">
      <c r="C152" s="14">
        <v>3</v>
      </c>
      <c r="D152" s="27"/>
      <c r="E152" s="27"/>
      <c r="F152" s="27"/>
      <c r="G152" s="27"/>
      <c r="I152" s="4"/>
      <c r="K152" s="60"/>
      <c r="M152" s="4"/>
      <c r="N152" s="75" t="b">
        <f>IF(G152="",FALSE(),IF(AND($C$15=RAW!$N$2,G152&lt;RAW!$N$7),TRUE(),IF(AND($C$15=RAW!$P$2,G152&lt;RAW!$P$8),TRUE(),IF(AND($C$15=RAW!$AD$2,G152&lt;RAW!$AD$8),TRUE(),IF(AND($C$15=RAW!$AF$2,G152&lt;RAW!$AF$8),TRUE(),IF(AND($C$15=RAW!$AH$2,G152&lt;RAW!$AH$9),TRUE(),IF(AND($C$15=RAW!$AH$2,G152=RAW!$AH$8),TRUE(),FALSE())))))))</f>
        <v>0</v>
      </c>
      <c r="O152" s="75"/>
    </row>
    <row r="153" spans="2:15" ht="16" x14ac:dyDescent="0.15">
      <c r="C153" s="14">
        <v>4</v>
      </c>
      <c r="D153" s="27"/>
      <c r="E153" s="27"/>
      <c r="F153" s="27"/>
      <c r="G153" s="27"/>
      <c r="I153" s="4"/>
      <c r="K153" s="60"/>
      <c r="M153" s="4"/>
      <c r="N153" s="75" t="b">
        <f>IF(G153="",FALSE(),IF(AND($C$15=RAW!$N$2,G153&lt;RAW!$N$7),TRUE(),IF(AND($C$15=RAW!$P$2,G153&lt;RAW!$P$8),TRUE(),IF(AND($C$15=RAW!$AD$2,G153&lt;RAW!$AD$8),TRUE(),IF(AND($C$15=RAW!$AF$2,G153&lt;RAW!$AF$8),TRUE(),IF(AND($C$15=RAW!$AH$2,G153&lt;RAW!$AH$9),TRUE(),IF(AND($C$15=RAW!$AH$2,G153=RAW!$AH$8),TRUE(),FALSE())))))))</f>
        <v>0</v>
      </c>
      <c r="O153" s="75"/>
    </row>
    <row r="154" spans="2:15" ht="16" x14ac:dyDescent="0.15">
      <c r="C154" s="14">
        <v>5</v>
      </c>
      <c r="D154" s="27"/>
      <c r="E154" s="27"/>
      <c r="F154" s="27"/>
      <c r="G154" s="27"/>
      <c r="I154" s="4"/>
      <c r="K154" s="60"/>
      <c r="M154" s="4"/>
      <c r="N154" s="75" t="b">
        <f>IF(G154="",FALSE(),IF(AND($C$15=RAW!$N$2,G154&lt;RAW!$N$7),TRUE(),IF(AND($C$15=RAW!$P$2,G154&lt;RAW!$P$8),TRUE(),IF(AND($C$15=RAW!$AD$2,G154&lt;RAW!$AD$8),TRUE(),IF(AND($C$15=RAW!$AF$2,G154&lt;RAW!$AF$8),TRUE(),IF(AND($C$15=RAW!$AH$2,G154&lt;RAW!$AH$9),TRUE(),IF(AND($C$15=RAW!$AH$2,G154=RAW!$AH$8),TRUE(),FALSE())))))))</f>
        <v>0</v>
      </c>
      <c r="O154" s="75"/>
    </row>
    <row r="155" spans="2:15" ht="16" x14ac:dyDescent="0.15">
      <c r="C155" s="14">
        <v>6</v>
      </c>
      <c r="D155" s="27"/>
      <c r="E155" s="27"/>
      <c r="F155" s="27"/>
      <c r="G155" s="27"/>
      <c r="I155" s="4"/>
      <c r="K155" s="60"/>
      <c r="M155" s="4"/>
      <c r="N155" s="75" t="b">
        <f>IF(G155="",FALSE(),IF(AND($C$15=RAW!$N$2,G155&lt;RAW!$N$7),TRUE(),IF(AND($C$15=RAW!$P$2,G155&lt;RAW!$P$8),TRUE(),IF(AND($C$15=RAW!$AD$2,G155&lt;RAW!$AD$8),TRUE(),IF(AND($C$15=RAW!$AF$2,G155&lt;RAW!$AF$8),TRUE(),IF(AND($C$15=RAW!$AH$2,G155&lt;RAW!$AH$9),TRUE(),IF(AND($C$15=RAW!$AH$2,G155=RAW!$AH$8),TRUE(),FALSE())))))))</f>
        <v>0</v>
      </c>
      <c r="O155" s="75"/>
    </row>
    <row r="156" spans="2:15" ht="16" x14ac:dyDescent="0.15">
      <c r="C156" s="14">
        <v>7</v>
      </c>
      <c r="D156" s="27"/>
      <c r="E156" s="27"/>
      <c r="F156" s="27"/>
      <c r="G156" s="27"/>
      <c r="I156" s="4"/>
      <c r="K156" s="60"/>
      <c r="M156" s="4"/>
      <c r="N156" s="75" t="b">
        <f>IF(G156="",FALSE(),IF(AND($C$15=RAW!$N$2,G156&lt;RAW!$N$7),TRUE(),IF(AND($C$15=RAW!$P$2,G156&lt;RAW!$P$8),TRUE(),IF(AND($C$15=RAW!$AD$2,G156&lt;RAW!$AD$8),TRUE(),IF(AND($C$15=RAW!$AF$2,G156&lt;RAW!$AF$8),TRUE(),IF(AND($C$15=RAW!$AH$2,G156&lt;RAW!$AH$9),TRUE(),IF(AND($C$15=RAW!$AH$2,G156=RAW!$AH$8),TRUE(),FALSE())))))))</f>
        <v>0</v>
      </c>
      <c r="O156" s="75"/>
    </row>
    <row r="157" spans="2:15" ht="16" x14ac:dyDescent="0.15">
      <c r="C157" s="14">
        <v>8</v>
      </c>
      <c r="D157" s="27"/>
      <c r="E157" s="27"/>
      <c r="F157" s="27"/>
      <c r="G157" s="27"/>
      <c r="I157" s="4"/>
      <c r="K157" s="60"/>
      <c r="M157" s="4"/>
      <c r="N157" s="75" t="b">
        <f>IF(G157="",FALSE(),IF(AND($C$15=RAW!$N$2,G157&lt;RAW!$N$7),TRUE(),IF(AND($C$15=RAW!$P$2,G157&lt;RAW!$P$8),TRUE(),IF(AND($C$15=RAW!$AD$2,G157&lt;RAW!$AD$8),TRUE(),IF(AND($C$15=RAW!$AF$2,G157&lt;RAW!$AF$8),TRUE(),IF(AND($C$15=RAW!$AH$2,G157&lt;RAW!$AH$9),TRUE(),IF(AND($C$15=RAW!$AH$2,G157=RAW!$AH$8),TRUE(),FALSE())))))))</f>
        <v>0</v>
      </c>
      <c r="O157" s="75"/>
    </row>
    <row r="158" spans="2:15" ht="16" x14ac:dyDescent="0.15">
      <c r="C158" s="14">
        <v>9</v>
      </c>
      <c r="D158" s="27"/>
      <c r="E158" s="27"/>
      <c r="F158" s="27"/>
      <c r="G158" s="27"/>
      <c r="I158" s="4"/>
      <c r="K158" s="60"/>
      <c r="M158" s="4"/>
      <c r="N158" s="75" t="b">
        <f>IF(G158="",FALSE(),IF(AND($C$15=RAW!$N$2,G158&lt;RAW!$N$7),TRUE(),IF(AND($C$15=RAW!$P$2,G158&lt;RAW!$P$8),TRUE(),IF(AND($C$15=RAW!$AD$2,G158&lt;RAW!$AD$8),TRUE(),IF(AND($C$15=RAW!$AF$2,G158&lt;RAW!$AF$8),TRUE(),IF(AND($C$15=RAW!$AH$2,G158&lt;RAW!$AH$9),TRUE(),IF(AND($C$15=RAW!$AH$2,G158=RAW!$AH$8),TRUE(),FALSE())))))))</f>
        <v>0</v>
      </c>
      <c r="O158" s="75"/>
    </row>
    <row r="159" spans="2:15" ht="16" x14ac:dyDescent="0.15">
      <c r="C159" s="14">
        <v>10</v>
      </c>
      <c r="D159" s="27"/>
      <c r="E159" s="27"/>
      <c r="F159" s="27"/>
      <c r="G159" s="27"/>
      <c r="I159" s="4"/>
      <c r="K159" s="60"/>
      <c r="M159" s="4"/>
      <c r="N159" s="75" t="b">
        <f>IF(G159="",FALSE(),IF(AND($C$15=RAW!$N$2,G159&lt;RAW!$N$7),TRUE(),IF(AND($C$15=RAW!$P$2,G159&lt;RAW!$P$8),TRUE(),IF(AND($C$15=RAW!$AD$2,G159&lt;RAW!$AD$8),TRUE(),IF(AND($C$15=RAW!$AF$2,G159&lt;RAW!$AF$8),TRUE(),IF(AND($C$15=RAW!$AH$2,G159&lt;RAW!$AH$9),TRUE(),IF(AND($C$15=RAW!$AH$2,G159=RAW!$AH$8),TRUE(),FALSE())))))))</f>
        <v>0</v>
      </c>
      <c r="O159" s="75"/>
    </row>
    <row r="160" spans="2:15" ht="16" x14ac:dyDescent="0.15">
      <c r="C160" s="14">
        <v>11</v>
      </c>
      <c r="D160" s="27"/>
      <c r="E160" s="27"/>
      <c r="F160" s="27"/>
      <c r="G160" s="27"/>
      <c r="I160" s="4"/>
      <c r="K160" s="60"/>
      <c r="M160" s="4"/>
      <c r="N160" s="75" t="b">
        <f>IF(G160="",FALSE(),IF(AND($C$15=RAW!$N$2,G160&lt;RAW!$N$7),TRUE(),IF(AND($C$15=RAW!$P$2,G160&lt;RAW!$P$8),TRUE(),IF(AND($C$15=RAW!$AD$2,G160&lt;RAW!$AD$8),TRUE(),IF(AND($C$15=RAW!$AF$2,G160&lt;RAW!$AF$8),TRUE(),IF(AND($C$15=RAW!$AH$2,G160&lt;RAW!$AH$9),TRUE(),IF(AND($C$15=RAW!$AH$2,G160=RAW!$AH$8),TRUE(),FALSE())))))))</f>
        <v>0</v>
      </c>
      <c r="O160" s="75"/>
    </row>
    <row r="161" spans="2:15" ht="16" x14ac:dyDescent="0.15">
      <c r="C161" s="14">
        <v>12</v>
      </c>
      <c r="D161" s="27"/>
      <c r="E161" s="27"/>
      <c r="F161" s="27"/>
      <c r="G161" s="27"/>
      <c r="I161" s="4"/>
      <c r="K161" s="60"/>
      <c r="M161" s="4"/>
      <c r="N161" s="75" t="b">
        <f>IF(G161="",FALSE(),IF(AND($C$15=RAW!$N$2,G161&lt;RAW!$N$7),TRUE(),IF(AND($C$15=RAW!$P$2,G161&lt;RAW!$P$8),TRUE(),IF(AND($C$15=RAW!$AD$2,G161&lt;RAW!$AD$8),TRUE(),IF(AND($C$15=RAW!$AF$2,G161&lt;RAW!$AF$8),TRUE(),IF(AND($C$15=RAW!$AH$2,G161&lt;RAW!$AH$9),TRUE(),IF(AND($C$15=RAW!$AH$2,G161=RAW!$AH$8),TRUE(),FALSE())))))))</f>
        <v>0</v>
      </c>
      <c r="O161" s="75"/>
    </row>
    <row r="162" spans="2:15" ht="16" x14ac:dyDescent="0.15">
      <c r="C162" s="14">
        <v>13</v>
      </c>
      <c r="D162" s="27"/>
      <c r="E162" s="27"/>
      <c r="F162" s="27"/>
      <c r="G162" s="27"/>
      <c r="I162" s="4"/>
      <c r="K162" s="60"/>
      <c r="M162" s="4"/>
      <c r="N162" s="75" t="b">
        <f>IF(G162="",FALSE(),IF(AND($C$15=RAW!$N$2,G162&lt;RAW!$N$7),TRUE(),IF(AND($C$15=RAW!$P$2,G162&lt;RAW!$P$8),TRUE(),IF(AND($C$15=RAW!$AD$2,G162&lt;RAW!$AD$8),TRUE(),IF(AND($C$15=RAW!$AF$2,G162&lt;RAW!$AF$8),TRUE(),IF(AND($C$15=RAW!$AH$2,G162&lt;RAW!$AH$9),TRUE(),IF(AND($C$15=RAW!$AH$2,G162=RAW!$AH$8),TRUE(),FALSE())))))))</f>
        <v>0</v>
      </c>
      <c r="O162" s="75"/>
    </row>
    <row r="163" spans="2:15" ht="16" x14ac:dyDescent="0.15">
      <c r="C163" s="14">
        <v>14</v>
      </c>
      <c r="D163" s="27"/>
      <c r="E163" s="27"/>
      <c r="F163" s="27"/>
      <c r="G163" s="27"/>
      <c r="I163" s="4"/>
      <c r="K163" s="60"/>
      <c r="M163" s="4"/>
      <c r="N163" s="75" t="b">
        <f>IF(G163="",FALSE(),IF(AND($C$15=RAW!$N$2,G163&lt;RAW!$N$7),TRUE(),IF(AND($C$15=RAW!$P$2,G163&lt;RAW!$P$8),TRUE(),IF(AND($C$15=RAW!$AD$2,G163&lt;RAW!$AD$8),TRUE(),IF(AND($C$15=RAW!$AF$2,G163&lt;RAW!$AF$8),TRUE(),IF(AND($C$15=RAW!$AH$2,G163&lt;RAW!$AH$9),TRUE(),IF(AND($C$15=RAW!$AH$2,G163=RAW!$AH$8),TRUE(),FALSE())))))))</f>
        <v>0</v>
      </c>
      <c r="O163" s="75"/>
    </row>
    <row r="164" spans="2:15" ht="16" x14ac:dyDescent="0.15">
      <c r="C164" s="14">
        <v>15</v>
      </c>
      <c r="D164" s="27"/>
      <c r="E164" s="27"/>
      <c r="F164" s="27"/>
      <c r="G164" s="27"/>
      <c r="I164" s="4"/>
      <c r="K164" s="60"/>
      <c r="M164" s="4"/>
      <c r="N164" s="75" t="b">
        <f>IF(G164="",FALSE(),IF(AND($C$15=RAW!$N$2,G164&lt;RAW!$N$7),TRUE(),IF(AND($C$15=RAW!$P$2,G164&lt;RAW!$P$8),TRUE(),IF(AND($C$15=RAW!$AD$2,G164&lt;RAW!$AD$8),TRUE(),IF(AND($C$15=RAW!$AF$2,G164&lt;RAW!$AF$8),TRUE(),IF(AND($C$15=RAW!$AH$2,G164&lt;RAW!$AH$9),TRUE(),IF(AND($C$15=RAW!$AH$2,G164=RAW!$AH$8),TRUE(),FALSE())))))))</f>
        <v>0</v>
      </c>
      <c r="O164" s="75"/>
    </row>
    <row r="165" spans="2:15" ht="16" x14ac:dyDescent="0.15">
      <c r="C165" s="14">
        <v>16</v>
      </c>
      <c r="D165" s="27"/>
      <c r="E165" s="27"/>
      <c r="F165" s="27"/>
      <c r="G165" s="27"/>
      <c r="I165" s="4"/>
      <c r="K165" s="60"/>
      <c r="M165" s="4"/>
      <c r="N165" s="75" t="b">
        <f>IF(G165="",FALSE(),IF(AND($C$15=RAW!$N$2,G165&lt;RAW!$N$7),TRUE(),IF(AND($C$15=RAW!$P$2,G165&lt;RAW!$P$8),TRUE(),IF(AND($C$15=RAW!$AD$2,G165&lt;RAW!$AD$8),TRUE(),IF(AND($C$15=RAW!$AF$2,G165&lt;RAW!$AF$8),TRUE(),IF(AND($C$15=RAW!$AH$2,G165&lt;RAW!$AH$9),TRUE(),IF(AND($C$15=RAW!$AH$2,G165=RAW!$AH$8),TRUE(),FALSE())))))))</f>
        <v>0</v>
      </c>
      <c r="O165" s="75"/>
    </row>
    <row r="167" spans="2:15" x14ac:dyDescent="0.15">
      <c r="B167" s="19" t="str">
        <f>IF(B16&lt;&gt;"",B16,"")</f>
        <v/>
      </c>
      <c r="D167" s="5" t="s">
        <v>26</v>
      </c>
      <c r="E167" s="5" t="s">
        <v>27</v>
      </c>
      <c r="F167" s="5" t="s">
        <v>67</v>
      </c>
      <c r="G167" s="5" t="s">
        <v>68</v>
      </c>
      <c r="I167" s="4"/>
      <c r="K167" s="60"/>
      <c r="M167" s="4"/>
    </row>
    <row r="168" spans="2:15" x14ac:dyDescent="0.15">
      <c r="C168" s="14">
        <v>1</v>
      </c>
      <c r="D168" s="27"/>
      <c r="E168" s="27"/>
      <c r="F168" s="27"/>
      <c r="G168" s="27"/>
      <c r="I168" s="4"/>
      <c r="K168" s="60"/>
      <c r="M168" s="4"/>
      <c r="N168" s="63" t="b">
        <f>IF(G168="",FALSE(),IF(AND($C$16=RAW!$N$2,G168&lt;RAW!$N$7),TRUE(),IF(AND($C$16=RAW!$P$2,G168&lt;RAW!$P$8),TRUE(),IF(AND($C$16=RAW!$AD$2,G168&lt;RAW!$AD$8),TRUE(),IF(AND($C$16=RAW!$AF$2,G168&lt;RAW!$AF$8),TRUE(),IF(AND($C$16=RAW!$AH$2,G168&lt;RAW!$AH$9),TRUE(),IF(AND($C$16=RAW!$AH$2,G168=RAW!$AH$8),TRUE(),FALSE())))))))</f>
        <v>0</v>
      </c>
      <c r="O168" s="63"/>
    </row>
    <row r="169" spans="2:15" x14ac:dyDescent="0.15">
      <c r="C169" s="14">
        <v>2</v>
      </c>
      <c r="D169" s="27"/>
      <c r="E169" s="27"/>
      <c r="F169" s="27"/>
      <c r="G169" s="27"/>
      <c r="I169" s="4"/>
      <c r="K169" s="60"/>
      <c r="M169" s="4"/>
      <c r="N169" s="63" t="b">
        <f>IF(G169="",FALSE(),IF(AND($C$16=RAW!$N$2,G169&lt;RAW!$N$7),TRUE(),IF(AND($C$16=RAW!$P$2,G169&lt;RAW!$P$8),TRUE(),IF(AND($C$16=RAW!$AD$2,G169&lt;RAW!$AD$8),TRUE(),IF(AND($C$16=RAW!$AF$2,G169&lt;RAW!$AF$8),TRUE(),IF(AND($C$16=RAW!$AH$2,G169&lt;RAW!$AH$9),TRUE(),IF(AND($C$16=RAW!$AH$2,G169=RAW!$AH$8),TRUE(),FALSE())))))))</f>
        <v>0</v>
      </c>
      <c r="O169" s="63"/>
    </row>
    <row r="170" spans="2:15" x14ac:dyDescent="0.15">
      <c r="C170" s="14">
        <v>3</v>
      </c>
      <c r="D170" s="27"/>
      <c r="E170" s="27"/>
      <c r="F170" s="27"/>
      <c r="G170" s="27"/>
      <c r="I170" s="4"/>
      <c r="K170" s="60"/>
      <c r="M170" s="4"/>
      <c r="N170" s="63" t="b">
        <f>IF(G170="",FALSE(),IF(AND($C$16=RAW!$N$2,G170&lt;RAW!$N$7),TRUE(),IF(AND($C$16=RAW!$P$2,G170&lt;RAW!$P$8),TRUE(),IF(AND($C$16=RAW!$AD$2,G170&lt;RAW!$AD$8),TRUE(),IF(AND($C$16=RAW!$AF$2,G170&lt;RAW!$AF$8),TRUE(),IF(AND($C$16=RAW!$AH$2,G170&lt;RAW!$AH$9),TRUE(),IF(AND($C$16=RAW!$AH$2,G170=RAW!$AH$8),TRUE(),FALSE())))))))</f>
        <v>0</v>
      </c>
      <c r="O170" s="63"/>
    </row>
    <row r="171" spans="2:15" x14ac:dyDescent="0.15">
      <c r="C171" s="14">
        <v>4</v>
      </c>
      <c r="D171" s="27"/>
      <c r="E171" s="27"/>
      <c r="F171" s="27"/>
      <c r="G171" s="27"/>
      <c r="I171" s="4"/>
      <c r="K171" s="60"/>
      <c r="M171" s="4"/>
      <c r="N171" s="63" t="b">
        <f>IF(G171="",FALSE(),IF(AND($C$16=RAW!$N$2,G171&lt;RAW!$N$7),TRUE(),IF(AND($C$16=RAW!$P$2,G171&lt;RAW!$P$8),TRUE(),IF(AND($C$16=RAW!$AD$2,G171&lt;RAW!$AD$8),TRUE(),IF(AND($C$16=RAW!$AF$2,G171&lt;RAW!$AF$8),TRUE(),IF(AND($C$16=RAW!$AH$2,G171&lt;RAW!$AH$9),TRUE(),IF(AND($C$16=RAW!$AH$2,G171=RAW!$AH$8),TRUE(),FALSE())))))))</f>
        <v>0</v>
      </c>
      <c r="O171" s="63"/>
    </row>
    <row r="172" spans="2:15" x14ac:dyDescent="0.15">
      <c r="C172" s="14">
        <v>5</v>
      </c>
      <c r="D172" s="27"/>
      <c r="E172" s="27"/>
      <c r="F172" s="27"/>
      <c r="G172" s="27"/>
      <c r="I172" s="4"/>
      <c r="K172" s="60"/>
      <c r="M172" s="4"/>
      <c r="N172" s="63" t="b">
        <f>IF(G172="",FALSE(),IF(AND($C$16=RAW!$N$2,G172&lt;RAW!$N$7),TRUE(),IF(AND($C$16=RAW!$P$2,G172&lt;RAW!$P$8),TRUE(),IF(AND($C$16=RAW!$AD$2,G172&lt;RAW!$AD$8),TRUE(),IF(AND($C$16=RAW!$AF$2,G172&lt;RAW!$AF$8),TRUE(),IF(AND($C$16=RAW!$AH$2,G172&lt;RAW!$AH$9),TRUE(),IF(AND($C$16=RAW!$AH$2,G172=RAW!$AH$8),TRUE(),FALSE())))))))</f>
        <v>0</v>
      </c>
      <c r="O172" s="63"/>
    </row>
    <row r="173" spans="2:15" x14ac:dyDescent="0.15">
      <c r="C173" s="14">
        <v>6</v>
      </c>
      <c r="D173" s="27"/>
      <c r="E173" s="27"/>
      <c r="F173" s="27"/>
      <c r="G173" s="27"/>
      <c r="I173" s="4"/>
      <c r="K173" s="60"/>
      <c r="M173" s="4"/>
      <c r="N173" s="63" t="b">
        <f>IF(G173="",FALSE(),IF(AND($C$16=RAW!$N$2,G173&lt;RAW!$N$7),TRUE(),IF(AND($C$16=RAW!$P$2,G173&lt;RAW!$P$8),TRUE(),IF(AND($C$16=RAW!$AD$2,G173&lt;RAW!$AD$8),TRUE(),IF(AND($C$16=RAW!$AF$2,G173&lt;RAW!$AF$8),TRUE(),IF(AND($C$16=RAW!$AH$2,G173&lt;RAW!$AH$9),TRUE(),IF(AND($C$16=RAW!$AH$2,G173=RAW!$AH$8),TRUE(),FALSE())))))))</f>
        <v>0</v>
      </c>
      <c r="O173" s="63"/>
    </row>
    <row r="174" spans="2:15" x14ac:dyDescent="0.15">
      <c r="C174" s="14">
        <v>7</v>
      </c>
      <c r="D174" s="27"/>
      <c r="E174" s="27"/>
      <c r="F174" s="27"/>
      <c r="G174" s="27"/>
      <c r="I174" s="4"/>
      <c r="K174" s="60"/>
      <c r="M174" s="4"/>
      <c r="N174" s="63" t="b">
        <f>IF(G174="",FALSE(),IF(AND($C$16=RAW!$N$2,G174&lt;RAW!$N$7),TRUE(),IF(AND($C$16=RAW!$P$2,G174&lt;RAW!$P$8),TRUE(),IF(AND($C$16=RAW!$AD$2,G174&lt;RAW!$AD$8),TRUE(),IF(AND($C$16=RAW!$AF$2,G174&lt;RAW!$AF$8),TRUE(),IF(AND($C$16=RAW!$AH$2,G174&lt;RAW!$AH$9),TRUE(),IF(AND($C$16=RAW!$AH$2,G174=RAW!$AH$8),TRUE(),FALSE())))))))</f>
        <v>0</v>
      </c>
      <c r="O174" s="63"/>
    </row>
    <row r="175" spans="2:15" x14ac:dyDescent="0.15">
      <c r="C175" s="14">
        <v>8</v>
      </c>
      <c r="D175" s="27"/>
      <c r="E175" s="27"/>
      <c r="F175" s="27"/>
      <c r="G175" s="27"/>
      <c r="I175" s="4"/>
      <c r="K175" s="60"/>
      <c r="M175" s="4"/>
      <c r="N175" s="63" t="b">
        <f>IF(G175="",FALSE(),IF(AND($C$16=RAW!$N$2,G175&lt;RAW!$N$7),TRUE(),IF(AND($C$16=RAW!$P$2,G175&lt;RAW!$P$8),TRUE(),IF(AND($C$16=RAW!$AD$2,G175&lt;RAW!$AD$8),TRUE(),IF(AND($C$16=RAW!$AF$2,G175&lt;RAW!$AF$8),TRUE(),IF(AND($C$16=RAW!$AH$2,G175&lt;RAW!$AH$9),TRUE(),IF(AND($C$16=RAW!$AH$2,G175=RAW!$AH$8),TRUE(),FALSE())))))))</f>
        <v>0</v>
      </c>
      <c r="O175" s="63"/>
    </row>
    <row r="176" spans="2:15" x14ac:dyDescent="0.15">
      <c r="C176" s="14">
        <v>9</v>
      </c>
      <c r="D176" s="27"/>
      <c r="E176" s="27"/>
      <c r="F176" s="27"/>
      <c r="G176" s="27"/>
      <c r="I176" s="4"/>
      <c r="K176" s="60"/>
      <c r="M176" s="4"/>
      <c r="N176" s="63" t="b">
        <f>IF(G176="",FALSE(),IF(AND($C$16=RAW!$N$2,G176&lt;RAW!$N$7),TRUE(),IF(AND($C$16=RAW!$P$2,G176&lt;RAW!$P$8),TRUE(),IF(AND($C$16=RAW!$AD$2,G176&lt;RAW!$AD$8),TRUE(),IF(AND($C$16=RAW!$AF$2,G176&lt;RAW!$AF$8),TRUE(),IF(AND($C$16=RAW!$AH$2,G176&lt;RAW!$AH$9),TRUE(),IF(AND($C$16=RAW!$AH$2,G176=RAW!$AH$8),TRUE(),FALSE())))))))</f>
        <v>0</v>
      </c>
      <c r="O176" s="63"/>
    </row>
    <row r="177" spans="2:15" x14ac:dyDescent="0.15">
      <c r="C177" s="14">
        <v>10</v>
      </c>
      <c r="D177" s="27"/>
      <c r="E177" s="27"/>
      <c r="F177" s="27"/>
      <c r="G177" s="27"/>
      <c r="I177" s="4"/>
      <c r="K177" s="60"/>
      <c r="M177" s="4"/>
      <c r="N177" s="63" t="b">
        <f>IF(G177="",FALSE(),IF(AND($C$16=RAW!$N$2,G177&lt;RAW!$N$7),TRUE(),IF(AND($C$16=RAW!$P$2,G177&lt;RAW!$P$8),TRUE(),IF(AND($C$16=RAW!$AD$2,G177&lt;RAW!$AD$8),TRUE(),IF(AND($C$16=RAW!$AF$2,G177&lt;RAW!$AF$8),TRUE(),IF(AND($C$16=RAW!$AH$2,G177&lt;RAW!$AH$9),TRUE(),IF(AND($C$16=RAW!$AH$2,G177=RAW!$AH$8),TRUE(),FALSE())))))))</f>
        <v>0</v>
      </c>
      <c r="O177" s="63"/>
    </row>
    <row r="178" spans="2:15" x14ac:dyDescent="0.15">
      <c r="C178" s="14">
        <v>11</v>
      </c>
      <c r="D178" s="27"/>
      <c r="E178" s="27"/>
      <c r="F178" s="27"/>
      <c r="G178" s="27"/>
      <c r="I178" s="4"/>
      <c r="K178" s="60"/>
      <c r="M178" s="4"/>
      <c r="N178" s="63" t="b">
        <f>IF(G178="",FALSE(),IF(AND($C$16=RAW!$N$2,G178&lt;RAW!$N$7),TRUE(),IF(AND($C$16=RAW!$P$2,G178&lt;RAW!$P$8),TRUE(),IF(AND($C$16=RAW!$AD$2,G178&lt;RAW!$AD$8),TRUE(),IF(AND($C$16=RAW!$AF$2,G178&lt;RAW!$AF$8),TRUE(),IF(AND($C$16=RAW!$AH$2,G178&lt;RAW!$AH$9),TRUE(),IF(AND($C$16=RAW!$AH$2,G178=RAW!$AH$8),TRUE(),FALSE())))))))</f>
        <v>0</v>
      </c>
      <c r="O178" s="63"/>
    </row>
    <row r="179" spans="2:15" x14ac:dyDescent="0.15">
      <c r="C179" s="14">
        <v>12</v>
      </c>
      <c r="D179" s="27"/>
      <c r="E179" s="27"/>
      <c r="F179" s="27"/>
      <c r="G179" s="27"/>
      <c r="I179" s="4"/>
      <c r="K179" s="60"/>
      <c r="M179" s="4"/>
      <c r="N179" s="63" t="b">
        <f>IF(G179="",FALSE(),IF(AND($C$16=RAW!$N$2,G179&lt;RAW!$N$7),TRUE(),IF(AND($C$16=RAW!$P$2,G179&lt;RAW!$P$8),TRUE(),IF(AND($C$16=RAW!$AD$2,G179&lt;RAW!$AD$8),TRUE(),IF(AND($C$16=RAW!$AF$2,G179&lt;RAW!$AF$8),TRUE(),IF(AND($C$16=RAW!$AH$2,G179&lt;RAW!$AH$9),TRUE(),IF(AND($C$16=RAW!$AH$2,G179=RAW!$AH$8),TRUE(),FALSE())))))))</f>
        <v>0</v>
      </c>
      <c r="O179" s="63"/>
    </row>
    <row r="180" spans="2:15" x14ac:dyDescent="0.15">
      <c r="C180" s="14">
        <v>13</v>
      </c>
      <c r="D180" s="27"/>
      <c r="E180" s="27"/>
      <c r="F180" s="27"/>
      <c r="G180" s="27"/>
      <c r="I180" s="4"/>
      <c r="K180" s="60"/>
      <c r="M180" s="4"/>
      <c r="N180" s="63" t="b">
        <f>IF(G180="",FALSE(),IF(AND($C$16=RAW!$N$2,G180&lt;RAW!$N$7),TRUE(),IF(AND($C$16=RAW!$P$2,G180&lt;RAW!$P$8),TRUE(),IF(AND($C$16=RAW!$AD$2,G180&lt;RAW!$AD$8),TRUE(),IF(AND($C$16=RAW!$AF$2,G180&lt;RAW!$AF$8),TRUE(),IF(AND($C$16=RAW!$AH$2,G180&lt;RAW!$AH$9),TRUE(),IF(AND($C$16=RAW!$AH$2,G180=RAW!$AH$8),TRUE(),FALSE())))))))</f>
        <v>0</v>
      </c>
      <c r="O180" s="63"/>
    </row>
    <row r="181" spans="2:15" x14ac:dyDescent="0.15">
      <c r="C181" s="14">
        <v>14</v>
      </c>
      <c r="D181" s="27"/>
      <c r="E181" s="27"/>
      <c r="F181" s="27"/>
      <c r="G181" s="27"/>
      <c r="I181" s="4"/>
      <c r="K181" s="60"/>
      <c r="M181" s="4"/>
      <c r="N181" s="63" t="b">
        <f>IF(G181="",FALSE(),IF(AND($C$16=RAW!$N$2,G181&lt;RAW!$N$7),TRUE(),IF(AND($C$16=RAW!$P$2,G181&lt;RAW!$P$8),TRUE(),IF(AND($C$16=RAW!$AD$2,G181&lt;RAW!$AD$8),TRUE(),IF(AND($C$16=RAW!$AF$2,G181&lt;RAW!$AF$8),TRUE(),IF(AND($C$16=RAW!$AH$2,G181&lt;RAW!$AH$9),TRUE(),IF(AND($C$16=RAW!$AH$2,G181=RAW!$AH$8),TRUE(),FALSE())))))))</f>
        <v>0</v>
      </c>
      <c r="O181" s="63"/>
    </row>
    <row r="182" spans="2:15" x14ac:dyDescent="0.15">
      <c r="C182" s="14">
        <v>15</v>
      </c>
      <c r="D182" s="27"/>
      <c r="E182" s="27"/>
      <c r="F182" s="27"/>
      <c r="G182" s="27"/>
      <c r="I182" s="4"/>
      <c r="K182" s="60"/>
      <c r="M182" s="4"/>
      <c r="N182" s="63" t="b">
        <f>IF(G182="",FALSE(),IF(AND($C$16=RAW!$N$2,G182&lt;RAW!$N$7),TRUE(),IF(AND($C$16=RAW!$P$2,G182&lt;RAW!$P$8),TRUE(),IF(AND($C$16=RAW!$AD$2,G182&lt;RAW!$AD$8),TRUE(),IF(AND($C$16=RAW!$AF$2,G182&lt;RAW!$AF$8),TRUE(),IF(AND($C$16=RAW!$AH$2,G182&lt;RAW!$AH$9),TRUE(),IF(AND($C$16=RAW!$AH$2,G182=RAW!$AH$8),TRUE(),FALSE())))))))</f>
        <v>0</v>
      </c>
      <c r="O182" s="63"/>
    </row>
    <row r="183" spans="2:15" x14ac:dyDescent="0.15">
      <c r="C183" s="14">
        <v>16</v>
      </c>
      <c r="D183" s="27"/>
      <c r="E183" s="27"/>
      <c r="F183" s="27"/>
      <c r="G183" s="27"/>
      <c r="I183" s="4"/>
      <c r="K183" s="60"/>
      <c r="M183" s="4"/>
      <c r="N183" s="63" t="b">
        <f>IF(G183="",FALSE(),IF(AND($C$16=RAW!$N$2,G183&lt;RAW!$N$7),TRUE(),IF(AND($C$16=RAW!$P$2,G183&lt;RAW!$P$8),TRUE(),IF(AND($C$16=RAW!$AD$2,G183&lt;RAW!$AD$8),TRUE(),IF(AND($C$16=RAW!$AF$2,G183&lt;RAW!$AF$8),TRUE(),IF(AND($C$16=RAW!$AH$2,G183&lt;RAW!$AH$9),TRUE(),IF(AND($C$16=RAW!$AH$2,G183=RAW!$AH$8),TRUE(),FALSE())))))))</f>
        <v>0</v>
      </c>
      <c r="O183" s="63"/>
    </row>
    <row r="185" spans="2:15" x14ac:dyDescent="0.15">
      <c r="B185" s="19" t="str">
        <f>IF(B17&lt;&gt;"",B17,"")</f>
        <v/>
      </c>
      <c r="D185" s="5" t="s">
        <v>26</v>
      </c>
      <c r="E185" s="5" t="s">
        <v>27</v>
      </c>
      <c r="F185" s="5" t="s">
        <v>67</v>
      </c>
      <c r="G185" s="5" t="s">
        <v>68</v>
      </c>
      <c r="I185" s="4"/>
      <c r="K185" s="60"/>
      <c r="M185" s="4"/>
    </row>
    <row r="186" spans="2:15" x14ac:dyDescent="0.15">
      <c r="C186" s="14">
        <v>1</v>
      </c>
      <c r="D186" s="27"/>
      <c r="E186" s="27"/>
      <c r="F186" s="27"/>
      <c r="G186" s="27"/>
      <c r="I186" s="4"/>
      <c r="K186" s="60"/>
      <c r="M186" s="4"/>
      <c r="N186" s="63" t="b">
        <f>IF(G186="",FALSE(),IF(AND($C$17=RAW!$N$2,G186&lt;RAW!$N$7),TRUE(),IF(AND($C$17=RAW!$P$2,G186&lt;RAW!$P$8),TRUE(),IF(AND($C$17=RAW!$AD$2,G186&lt;RAW!$AD$8),TRUE(),IF(AND($C$17=RAW!$AF$2,G186&lt;RAW!$AF$8),TRUE(),IF(AND($C$17=RAW!$AH$2,G186&lt;RAW!$AH$9),TRUE(),IF(AND($C$17=RAW!$AH$2,G186=RAW!$AH$8),TRUE(),FALSE())))))))</f>
        <v>0</v>
      </c>
      <c r="O186" s="63"/>
    </row>
    <row r="187" spans="2:15" x14ac:dyDescent="0.15">
      <c r="C187" s="14">
        <v>2</v>
      </c>
      <c r="D187" s="27"/>
      <c r="E187" s="27"/>
      <c r="F187" s="27"/>
      <c r="G187" s="27"/>
      <c r="I187" s="4"/>
      <c r="K187" s="60"/>
      <c r="M187" s="4"/>
      <c r="N187" s="63" t="b">
        <f>IF(G187="",FALSE(),IF(AND($C$17=RAW!$N$2,G187&lt;RAW!$N$7),TRUE(),IF(AND($C$17=RAW!$P$2,G187&lt;RAW!$P$8),TRUE(),IF(AND($C$17=RAW!$AD$2,G187&lt;RAW!$AD$8),TRUE(),IF(AND($C$17=RAW!$AF$2,G187&lt;RAW!$AF$8),TRUE(),IF(AND($C$17=RAW!$AH$2,G187&lt;RAW!$AH$9),TRUE(),IF(AND($C$17=RAW!$AH$2,G187=RAW!$AH$8),TRUE(),FALSE())))))))</f>
        <v>0</v>
      </c>
      <c r="O187" s="63"/>
    </row>
    <row r="188" spans="2:15" x14ac:dyDescent="0.15">
      <c r="C188" s="14">
        <v>3</v>
      </c>
      <c r="D188" s="27"/>
      <c r="E188" s="27"/>
      <c r="F188" s="27"/>
      <c r="G188" s="27"/>
      <c r="I188" s="4"/>
      <c r="K188" s="60"/>
      <c r="M188" s="4"/>
      <c r="N188" s="63" t="b">
        <f>IF(G188="",FALSE(),IF(AND($C$17=RAW!$N$2,G188&lt;RAW!$N$7),TRUE(),IF(AND($C$17=RAW!$P$2,G188&lt;RAW!$P$8),TRUE(),IF(AND($C$17=RAW!$AD$2,G188&lt;RAW!$AD$8),TRUE(),IF(AND($C$17=RAW!$AF$2,G188&lt;RAW!$AF$8),TRUE(),IF(AND($C$17=RAW!$AH$2,G188&lt;RAW!$AH$9),TRUE(),IF(AND($C$17=RAW!$AH$2,G188=RAW!$AH$8),TRUE(),FALSE())))))))</f>
        <v>0</v>
      </c>
      <c r="O188" s="63"/>
    </row>
    <row r="189" spans="2:15" x14ac:dyDescent="0.15">
      <c r="C189" s="14">
        <v>4</v>
      </c>
      <c r="D189" s="27"/>
      <c r="E189" s="27"/>
      <c r="F189" s="27"/>
      <c r="G189" s="27"/>
      <c r="I189" s="4"/>
      <c r="K189" s="60"/>
      <c r="M189" s="4"/>
      <c r="N189" s="63" t="b">
        <f>IF(G189="",FALSE(),IF(AND($C$17=RAW!$N$2,G189&lt;RAW!$N$7),TRUE(),IF(AND($C$17=RAW!$P$2,G189&lt;RAW!$P$8),TRUE(),IF(AND($C$17=RAW!$AD$2,G189&lt;RAW!$AD$8),TRUE(),IF(AND($C$17=RAW!$AF$2,G189&lt;RAW!$AF$8),TRUE(),IF(AND($C$17=RAW!$AH$2,G189&lt;RAW!$AH$9),TRUE(),IF(AND($C$17=RAW!$AH$2,G189=RAW!$AH$8),TRUE(),FALSE())))))))</f>
        <v>0</v>
      </c>
      <c r="O189" s="63"/>
    </row>
    <row r="190" spans="2:15" x14ac:dyDescent="0.15">
      <c r="C190" s="14">
        <v>5</v>
      </c>
      <c r="D190" s="27"/>
      <c r="E190" s="27"/>
      <c r="F190" s="27"/>
      <c r="G190" s="27"/>
      <c r="I190" s="4"/>
      <c r="K190" s="60"/>
      <c r="M190" s="4"/>
      <c r="N190" s="63" t="b">
        <f>IF(G190="",FALSE(),IF(AND($C$17=RAW!$N$2,G190&lt;RAW!$N$7),TRUE(),IF(AND($C$17=RAW!$P$2,G190&lt;RAW!$P$8),TRUE(),IF(AND($C$17=RAW!$AD$2,G190&lt;RAW!$AD$8),TRUE(),IF(AND($C$17=RAW!$AF$2,G190&lt;RAW!$AF$8),TRUE(),IF(AND($C$17=RAW!$AH$2,G190&lt;RAW!$AH$9),TRUE(),IF(AND($C$17=RAW!$AH$2,G190=RAW!$AH$8),TRUE(),FALSE())))))))</f>
        <v>0</v>
      </c>
      <c r="O190" s="63"/>
    </row>
    <row r="191" spans="2:15" x14ac:dyDescent="0.15">
      <c r="C191" s="14">
        <v>6</v>
      </c>
      <c r="D191" s="27"/>
      <c r="E191" s="27"/>
      <c r="F191" s="27"/>
      <c r="G191" s="27"/>
      <c r="I191" s="4"/>
      <c r="K191" s="60"/>
      <c r="M191" s="4"/>
      <c r="N191" s="63" t="b">
        <f>IF(G191="",FALSE(),IF(AND($C$17=RAW!$N$2,G191&lt;RAW!$N$7),TRUE(),IF(AND($C$17=RAW!$P$2,G191&lt;RAW!$P$8),TRUE(),IF(AND($C$17=RAW!$AD$2,G191&lt;RAW!$AD$8),TRUE(),IF(AND($C$17=RAW!$AF$2,G191&lt;RAW!$AF$8),TRUE(),IF(AND($C$17=RAW!$AH$2,G191&lt;RAW!$AH$9),TRUE(),IF(AND($C$17=RAW!$AH$2,G191=RAW!$AH$8),TRUE(),FALSE())))))))</f>
        <v>0</v>
      </c>
      <c r="O191" s="63"/>
    </row>
    <row r="192" spans="2:15" x14ac:dyDescent="0.15">
      <c r="C192" s="14">
        <v>7</v>
      </c>
      <c r="D192" s="27"/>
      <c r="E192" s="27"/>
      <c r="F192" s="27"/>
      <c r="G192" s="27"/>
      <c r="I192" s="4"/>
      <c r="K192" s="60"/>
      <c r="M192" s="4"/>
      <c r="N192" s="63" t="b">
        <f>IF(G192="",FALSE(),IF(AND($C$17=RAW!$N$2,G192&lt;RAW!$N$7),TRUE(),IF(AND($C$17=RAW!$P$2,G192&lt;RAW!$P$8),TRUE(),IF(AND($C$17=RAW!$AD$2,G192&lt;RAW!$AD$8),TRUE(),IF(AND($C$17=RAW!$AF$2,G192&lt;RAW!$AF$8),TRUE(),IF(AND($C$17=RAW!$AH$2,G192&lt;RAW!$AH$9),TRUE(),IF(AND($C$17=RAW!$AH$2,G192=RAW!$AH$8),TRUE(),FALSE())))))))</f>
        <v>0</v>
      </c>
      <c r="O192" s="63"/>
    </row>
    <row r="193" spans="2:15" x14ac:dyDescent="0.15">
      <c r="C193" s="14">
        <v>8</v>
      </c>
      <c r="D193" s="27"/>
      <c r="E193" s="27"/>
      <c r="F193" s="27"/>
      <c r="G193" s="27"/>
      <c r="I193" s="4"/>
      <c r="K193" s="60"/>
      <c r="M193" s="4"/>
      <c r="N193" s="63" t="b">
        <f>IF(G193="",FALSE(),IF(AND($C$17=RAW!$N$2,G193&lt;RAW!$N$7),TRUE(),IF(AND($C$17=RAW!$P$2,G193&lt;RAW!$P$8),TRUE(),IF(AND($C$17=RAW!$AD$2,G193&lt;RAW!$AD$8),TRUE(),IF(AND($C$17=RAW!$AF$2,G193&lt;RAW!$AF$8),TRUE(),IF(AND($C$17=RAW!$AH$2,G193&lt;RAW!$AH$9),TRUE(),IF(AND($C$17=RAW!$AH$2,G193=RAW!$AH$8),TRUE(),FALSE())))))))</f>
        <v>0</v>
      </c>
      <c r="O193" s="63"/>
    </row>
    <row r="194" spans="2:15" x14ac:dyDescent="0.15">
      <c r="C194" s="14">
        <v>9</v>
      </c>
      <c r="D194" s="27"/>
      <c r="E194" s="27"/>
      <c r="F194" s="27"/>
      <c r="G194" s="27"/>
      <c r="I194" s="4"/>
      <c r="K194" s="60"/>
      <c r="M194" s="4"/>
      <c r="N194" s="63" t="b">
        <f>IF(G194="",FALSE(),IF(AND($C$17=RAW!$N$2,G194&lt;RAW!$N$7),TRUE(),IF(AND($C$17=RAW!$P$2,G194&lt;RAW!$P$8),TRUE(),IF(AND($C$17=RAW!$AD$2,G194&lt;RAW!$AD$8),TRUE(),IF(AND($C$17=RAW!$AF$2,G194&lt;RAW!$AF$8),TRUE(),IF(AND($C$17=RAW!$AH$2,G194&lt;RAW!$AH$9),TRUE(),IF(AND($C$17=RAW!$AH$2,G194=RAW!$AH$8),TRUE(),FALSE())))))))</f>
        <v>0</v>
      </c>
      <c r="O194" s="63"/>
    </row>
    <row r="195" spans="2:15" x14ac:dyDescent="0.15">
      <c r="C195" s="14">
        <v>10</v>
      </c>
      <c r="D195" s="27"/>
      <c r="E195" s="27"/>
      <c r="F195" s="27"/>
      <c r="G195" s="27"/>
      <c r="I195" s="4"/>
      <c r="K195" s="60"/>
      <c r="M195" s="4"/>
      <c r="N195" s="63" t="b">
        <f>IF(G195="",FALSE(),IF(AND($C$17=RAW!$N$2,G195&lt;RAW!$N$7),TRUE(),IF(AND($C$17=RAW!$P$2,G195&lt;RAW!$P$8),TRUE(),IF(AND($C$17=RAW!$AD$2,G195&lt;RAW!$AD$8),TRUE(),IF(AND($C$17=RAW!$AF$2,G195&lt;RAW!$AF$8),TRUE(),IF(AND($C$17=RAW!$AH$2,G195&lt;RAW!$AH$9),TRUE(),IF(AND($C$17=RAW!$AH$2,G195=RAW!$AH$8),TRUE(),FALSE())))))))</f>
        <v>0</v>
      </c>
      <c r="O195" s="63"/>
    </row>
    <row r="196" spans="2:15" x14ac:dyDescent="0.15">
      <c r="C196" s="14">
        <v>11</v>
      </c>
      <c r="D196" s="27"/>
      <c r="E196" s="27"/>
      <c r="F196" s="27"/>
      <c r="G196" s="27"/>
      <c r="I196" s="4"/>
      <c r="K196" s="60"/>
      <c r="M196" s="4"/>
      <c r="N196" s="63" t="b">
        <f>IF(G196="",FALSE(),IF(AND($C$17=RAW!$N$2,G196&lt;RAW!$N$7),TRUE(),IF(AND($C$17=RAW!$P$2,G196&lt;RAW!$P$8),TRUE(),IF(AND($C$17=RAW!$AD$2,G196&lt;RAW!$AD$8),TRUE(),IF(AND($C$17=RAW!$AF$2,G196&lt;RAW!$AF$8),TRUE(),IF(AND($C$17=RAW!$AH$2,G196&lt;RAW!$AH$9),TRUE(),IF(AND($C$17=RAW!$AH$2,G196=RAW!$AH$8),TRUE(),FALSE())))))))</f>
        <v>0</v>
      </c>
      <c r="O196" s="63"/>
    </row>
    <row r="197" spans="2:15" x14ac:dyDescent="0.15">
      <c r="C197" s="14">
        <v>12</v>
      </c>
      <c r="D197" s="27"/>
      <c r="E197" s="27"/>
      <c r="F197" s="27"/>
      <c r="G197" s="27"/>
      <c r="I197" s="4"/>
      <c r="K197" s="60"/>
      <c r="M197" s="4"/>
      <c r="N197" s="63" t="b">
        <f>IF(G197="",FALSE(),IF(AND($C$17=RAW!$N$2,G197&lt;RAW!$N$7),TRUE(),IF(AND($C$17=RAW!$P$2,G197&lt;RAW!$P$8),TRUE(),IF(AND($C$17=RAW!$AD$2,G197&lt;RAW!$AD$8),TRUE(),IF(AND($C$17=RAW!$AF$2,G197&lt;RAW!$AF$8),TRUE(),IF(AND($C$17=RAW!$AH$2,G197&lt;RAW!$AH$9),TRUE(),IF(AND($C$17=RAW!$AH$2,G197=RAW!$AH$8),TRUE(),FALSE())))))))</f>
        <v>0</v>
      </c>
      <c r="O197" s="63"/>
    </row>
    <row r="198" spans="2:15" x14ac:dyDescent="0.15">
      <c r="C198" s="14">
        <v>13</v>
      </c>
      <c r="D198" s="27"/>
      <c r="E198" s="27"/>
      <c r="F198" s="27"/>
      <c r="G198" s="27"/>
      <c r="I198" s="4"/>
      <c r="K198" s="60"/>
      <c r="M198" s="4"/>
      <c r="N198" s="63" t="b">
        <f>IF(G198="",FALSE(),IF(AND($C$17=RAW!$N$2,G198&lt;RAW!$N$7),TRUE(),IF(AND($C$17=RAW!$P$2,G198&lt;RAW!$P$8),TRUE(),IF(AND($C$17=RAW!$AD$2,G198&lt;RAW!$AD$8),TRUE(),IF(AND($C$17=RAW!$AF$2,G198&lt;RAW!$AF$8),TRUE(),IF(AND($C$17=RAW!$AH$2,G198&lt;RAW!$AH$9),TRUE(),IF(AND($C$17=RAW!$AH$2,G198=RAW!$AH$8),TRUE(),FALSE())))))))</f>
        <v>0</v>
      </c>
      <c r="O198" s="63"/>
    </row>
    <row r="199" spans="2:15" x14ac:dyDescent="0.15">
      <c r="C199" s="14">
        <v>14</v>
      </c>
      <c r="D199" s="27"/>
      <c r="E199" s="27"/>
      <c r="F199" s="27"/>
      <c r="G199" s="27"/>
      <c r="I199" s="4"/>
      <c r="K199" s="60"/>
      <c r="M199" s="4"/>
      <c r="N199" s="63" t="b">
        <f>IF(G199="",FALSE(),IF(AND($C$17=RAW!$N$2,G199&lt;RAW!$N$7),TRUE(),IF(AND($C$17=RAW!$P$2,G199&lt;RAW!$P$8),TRUE(),IF(AND($C$17=RAW!$AD$2,G199&lt;RAW!$AD$8),TRUE(),IF(AND($C$17=RAW!$AF$2,G199&lt;RAW!$AF$8),TRUE(),IF(AND($C$17=RAW!$AH$2,G199&lt;RAW!$AH$9),TRUE(),IF(AND($C$17=RAW!$AH$2,G199=RAW!$AH$8),TRUE(),FALSE())))))))</f>
        <v>0</v>
      </c>
      <c r="O199" s="63"/>
    </row>
    <row r="200" spans="2:15" x14ac:dyDescent="0.15">
      <c r="C200" s="14">
        <v>15</v>
      </c>
      <c r="D200" s="27"/>
      <c r="E200" s="27"/>
      <c r="F200" s="27"/>
      <c r="G200" s="27"/>
      <c r="I200" s="4"/>
      <c r="K200" s="60"/>
      <c r="M200" s="4"/>
      <c r="N200" s="63" t="b">
        <f>IF(G200="",FALSE(),IF(AND($C$17=RAW!$N$2,G200&lt;RAW!$N$7),TRUE(),IF(AND($C$17=RAW!$P$2,G200&lt;RAW!$P$8),TRUE(),IF(AND($C$17=RAW!$AD$2,G200&lt;RAW!$AD$8),TRUE(),IF(AND($C$17=RAW!$AF$2,G200&lt;RAW!$AF$8),TRUE(),IF(AND($C$17=RAW!$AH$2,G200&lt;RAW!$AH$9),TRUE(),IF(AND($C$17=RAW!$AH$2,G200=RAW!$AH$8),TRUE(),FALSE())))))))</f>
        <v>0</v>
      </c>
      <c r="O200" s="63"/>
    </row>
    <row r="201" spans="2:15" x14ac:dyDescent="0.15">
      <c r="C201" s="14">
        <v>16</v>
      </c>
      <c r="D201" s="27"/>
      <c r="E201" s="27"/>
      <c r="F201" s="27"/>
      <c r="G201" s="27"/>
      <c r="I201" s="4"/>
      <c r="K201" s="60"/>
      <c r="M201" s="4"/>
      <c r="N201" s="63" t="b">
        <f>IF(G201="",FALSE(),IF(AND($C$17=RAW!$N$2,G201&lt;RAW!$N$7),TRUE(),IF(AND($C$17=RAW!$P$2,G201&lt;RAW!$P$8),TRUE(),IF(AND($C$17=RAW!$AD$2,G201&lt;RAW!$AD$8),TRUE(),IF(AND($C$17=RAW!$AF$2,G201&lt;RAW!$AF$8),TRUE(),IF(AND($C$17=RAW!$AH$2,G201&lt;RAW!$AH$9),TRUE(),IF(AND($C$17=RAW!$AH$2,G201=RAW!$AH$8),TRUE(),FALSE())))))))</f>
        <v>0</v>
      </c>
      <c r="O201" s="63"/>
    </row>
    <row r="203" spans="2:15" x14ac:dyDescent="0.15">
      <c r="B203" s="19" t="str">
        <f>IF(B18&lt;&gt;"",B18,"")</f>
        <v/>
      </c>
      <c r="D203" s="5" t="s">
        <v>26</v>
      </c>
      <c r="E203" s="5" t="s">
        <v>27</v>
      </c>
      <c r="F203" s="5" t="s">
        <v>67</v>
      </c>
      <c r="G203" s="5" t="s">
        <v>68</v>
      </c>
      <c r="I203" s="4"/>
      <c r="K203" s="60"/>
      <c r="M203" s="4"/>
      <c r="N203" s="63"/>
      <c r="O203" s="63"/>
    </row>
    <row r="204" spans="2:15" x14ac:dyDescent="0.15">
      <c r="C204" s="14">
        <v>1</v>
      </c>
      <c r="D204" s="27"/>
      <c r="E204" s="27"/>
      <c r="F204" s="27"/>
      <c r="G204" s="27"/>
      <c r="I204" s="4"/>
      <c r="K204" s="60"/>
      <c r="M204" s="4"/>
      <c r="N204" s="63" t="b">
        <f>IF(G204="",FALSE(),IF(AND($C$18=RAW!$N$2,G204&lt;RAW!$N$7),TRUE(),IF(AND($C$18=RAW!$P$2,G204&lt;RAW!$P$8),TRUE(),IF(AND($C$18=RAW!$AD$2,G204&lt;RAW!$AD$8),TRUE(),IF(AND($C$18=RAW!$AF$2,G204&lt;RAW!$AF$8),TRUE(),IF(AND($C$18=RAW!$AH$2,G204&lt;RAW!$AH$9),TRUE(),IF(AND($C$18=RAW!$AH$2,G204=RAW!$AH$8),TRUE(),FALSE())))))))</f>
        <v>0</v>
      </c>
      <c r="O204" s="63"/>
    </row>
    <row r="205" spans="2:15" x14ac:dyDescent="0.15">
      <c r="C205" s="14">
        <v>2</v>
      </c>
      <c r="D205" s="27"/>
      <c r="E205" s="27"/>
      <c r="F205" s="27"/>
      <c r="G205" s="27"/>
      <c r="I205" s="4"/>
      <c r="K205" s="60"/>
      <c r="M205" s="4"/>
      <c r="N205" s="63" t="b">
        <f>IF(G205="",FALSE(),IF(AND($C$18=RAW!$N$2,G205&lt;RAW!$N$7),TRUE(),IF(AND($C$18=RAW!$P$2,G205&lt;RAW!$P$8),TRUE(),IF(AND($C$18=RAW!$AD$2,G205&lt;RAW!$AD$8),TRUE(),IF(AND($C$18=RAW!$AF$2,G205&lt;RAW!$AF$8),TRUE(),IF(AND($C$18=RAW!$AH$2,G205&lt;RAW!$AH$9),TRUE(),IF(AND($C$18=RAW!$AH$2,G205=RAW!$AH$8),TRUE(),FALSE())))))))</f>
        <v>0</v>
      </c>
      <c r="O205" s="63"/>
    </row>
    <row r="206" spans="2:15" x14ac:dyDescent="0.15">
      <c r="C206" s="14">
        <v>3</v>
      </c>
      <c r="D206" s="27"/>
      <c r="E206" s="27"/>
      <c r="F206" s="27"/>
      <c r="G206" s="27"/>
      <c r="I206" s="4"/>
      <c r="K206" s="60"/>
      <c r="M206" s="4"/>
      <c r="N206" s="63" t="b">
        <f>IF(G206="",FALSE(),IF(AND($C$18=RAW!$N$2,G206&lt;RAW!$N$7),TRUE(),IF(AND($C$18=RAW!$P$2,G206&lt;RAW!$P$8),TRUE(),IF(AND($C$18=RAW!$AD$2,G206&lt;RAW!$AD$8),TRUE(),IF(AND($C$18=RAW!$AF$2,G206&lt;RAW!$AF$8),TRUE(),IF(AND($C$18=RAW!$AH$2,G206&lt;RAW!$AH$9),TRUE(),IF(AND($C$18=RAW!$AH$2,G206=RAW!$AH$8),TRUE(),FALSE())))))))</f>
        <v>0</v>
      </c>
      <c r="O206" s="63"/>
    </row>
    <row r="207" spans="2:15" x14ac:dyDescent="0.15">
      <c r="C207" s="14">
        <v>4</v>
      </c>
      <c r="D207" s="27"/>
      <c r="E207" s="27"/>
      <c r="F207" s="27"/>
      <c r="G207" s="27"/>
      <c r="I207" s="4"/>
      <c r="K207" s="60"/>
      <c r="M207" s="4"/>
      <c r="N207" s="63" t="b">
        <f>IF(G207="",FALSE(),IF(AND($C$18=RAW!$N$2,G207&lt;RAW!$N$7),TRUE(),IF(AND($C$18=RAW!$P$2,G207&lt;RAW!$P$8),TRUE(),IF(AND($C$18=RAW!$AD$2,G207&lt;RAW!$AD$8),TRUE(),IF(AND($C$18=RAW!$AF$2,G207&lt;RAW!$AF$8),TRUE(),IF(AND($C$18=RAW!$AH$2,G207&lt;RAW!$AH$9),TRUE(),IF(AND($C$18=RAW!$AH$2,G207=RAW!$AH$8),TRUE(),FALSE())))))))</f>
        <v>0</v>
      </c>
      <c r="O207" s="63"/>
    </row>
    <row r="208" spans="2:15" x14ac:dyDescent="0.15">
      <c r="C208" s="14">
        <v>5</v>
      </c>
      <c r="D208" s="27"/>
      <c r="E208" s="27"/>
      <c r="F208" s="27"/>
      <c r="G208" s="27"/>
      <c r="I208" s="4"/>
      <c r="K208" s="60"/>
      <c r="M208" s="4"/>
      <c r="N208" s="63" t="b">
        <f>IF(G208="",FALSE(),IF(AND($C$18=RAW!$N$2,G208&lt;RAW!$N$7),TRUE(),IF(AND($C$18=RAW!$P$2,G208&lt;RAW!$P$8),TRUE(),IF(AND($C$18=RAW!$AD$2,G208&lt;RAW!$AD$8),TRUE(),IF(AND($C$18=RAW!$AF$2,G208&lt;RAW!$AF$8),TRUE(),IF(AND($C$18=RAW!$AH$2,G208&lt;RAW!$AH$9),TRUE(),IF(AND($C$18=RAW!$AH$2,G208=RAW!$AH$8),TRUE(),FALSE())))))))</f>
        <v>0</v>
      </c>
      <c r="O208" s="63"/>
    </row>
    <row r="209" spans="2:15" x14ac:dyDescent="0.15">
      <c r="C209" s="14">
        <v>6</v>
      </c>
      <c r="D209" s="27"/>
      <c r="E209" s="27"/>
      <c r="F209" s="27"/>
      <c r="G209" s="27"/>
      <c r="I209" s="4"/>
      <c r="K209" s="60"/>
      <c r="M209" s="4"/>
      <c r="N209" s="63" t="b">
        <f>IF(G209="",FALSE(),IF(AND($C$18=RAW!$N$2,G209&lt;RAW!$N$7),TRUE(),IF(AND($C$18=RAW!$P$2,G209&lt;RAW!$P$8),TRUE(),IF(AND($C$18=RAW!$AD$2,G209&lt;RAW!$AD$8),TRUE(),IF(AND($C$18=RAW!$AF$2,G209&lt;RAW!$AF$8),TRUE(),IF(AND($C$18=RAW!$AH$2,G209&lt;RAW!$AH$9),TRUE(),IF(AND($C$18=RAW!$AH$2,G209=RAW!$AH$8),TRUE(),FALSE())))))))</f>
        <v>0</v>
      </c>
      <c r="O209" s="63"/>
    </row>
    <row r="210" spans="2:15" x14ac:dyDescent="0.15">
      <c r="C210" s="14">
        <v>7</v>
      </c>
      <c r="D210" s="27"/>
      <c r="E210" s="27"/>
      <c r="F210" s="27"/>
      <c r="G210" s="27"/>
      <c r="I210" s="4"/>
      <c r="K210" s="60"/>
      <c r="M210" s="4"/>
      <c r="N210" s="63" t="b">
        <f>IF(G210="",FALSE(),IF(AND($C$18=RAW!$N$2,G210&lt;RAW!$N$7),TRUE(),IF(AND($C$18=RAW!$P$2,G210&lt;RAW!$P$8),TRUE(),IF(AND($C$18=RAW!$AD$2,G210&lt;RAW!$AD$8),TRUE(),IF(AND($C$18=RAW!$AF$2,G210&lt;RAW!$AF$8),TRUE(),IF(AND($C$18=RAW!$AH$2,G210&lt;RAW!$AH$9),TRUE(),IF(AND($C$18=RAW!$AH$2,G210=RAW!$AH$8),TRUE(),FALSE())))))))</f>
        <v>0</v>
      </c>
      <c r="O210" s="63"/>
    </row>
    <row r="211" spans="2:15" x14ac:dyDescent="0.15">
      <c r="C211" s="14">
        <v>8</v>
      </c>
      <c r="D211" s="27"/>
      <c r="E211" s="27"/>
      <c r="F211" s="27"/>
      <c r="G211" s="27"/>
      <c r="I211" s="4"/>
      <c r="K211" s="60"/>
      <c r="M211" s="4"/>
      <c r="N211" s="63" t="b">
        <f>IF(G211="",FALSE(),IF(AND($C$18=RAW!$N$2,G211&lt;RAW!$N$7),TRUE(),IF(AND($C$18=RAW!$P$2,G211&lt;RAW!$P$8),TRUE(),IF(AND($C$18=RAW!$AD$2,G211&lt;RAW!$AD$8),TRUE(),IF(AND($C$18=RAW!$AF$2,G211&lt;RAW!$AF$8),TRUE(),IF(AND($C$18=RAW!$AH$2,G211&lt;RAW!$AH$9),TRUE(),IF(AND($C$18=RAW!$AH$2,G211=RAW!$AH$8),TRUE(),FALSE())))))))</f>
        <v>0</v>
      </c>
      <c r="O211" s="63"/>
    </row>
    <row r="212" spans="2:15" x14ac:dyDescent="0.15">
      <c r="C212" s="14">
        <v>9</v>
      </c>
      <c r="D212" s="27"/>
      <c r="E212" s="27"/>
      <c r="F212" s="27"/>
      <c r="G212" s="27"/>
      <c r="I212" s="4"/>
      <c r="K212" s="60"/>
      <c r="M212" s="4"/>
      <c r="N212" s="63" t="b">
        <f>IF(G212="",FALSE(),IF(AND($C$18=RAW!$N$2,G212&lt;RAW!$N$7),TRUE(),IF(AND($C$18=RAW!$P$2,G212&lt;RAW!$P$8),TRUE(),IF(AND($C$18=RAW!$AD$2,G212&lt;RAW!$AD$8),TRUE(),IF(AND($C$18=RAW!$AF$2,G212&lt;RAW!$AF$8),TRUE(),IF(AND($C$18=RAW!$AH$2,G212&lt;RAW!$AH$9),TRUE(),IF(AND($C$18=RAW!$AH$2,G212=RAW!$AH$8),TRUE(),FALSE())))))))</f>
        <v>0</v>
      </c>
      <c r="O212" s="63"/>
    </row>
    <row r="213" spans="2:15" x14ac:dyDescent="0.15">
      <c r="C213" s="14">
        <v>10</v>
      </c>
      <c r="D213" s="27"/>
      <c r="E213" s="27"/>
      <c r="F213" s="27"/>
      <c r="G213" s="27"/>
      <c r="I213" s="4"/>
      <c r="K213" s="60"/>
      <c r="M213" s="4"/>
      <c r="N213" s="63" t="b">
        <f>IF(G213="",FALSE(),IF(AND($C$18=RAW!$N$2,G213&lt;RAW!$N$7),TRUE(),IF(AND($C$18=RAW!$P$2,G213&lt;RAW!$P$8),TRUE(),IF(AND($C$18=RAW!$AD$2,G213&lt;RAW!$AD$8),TRUE(),IF(AND($C$18=RAW!$AF$2,G213&lt;RAW!$AF$8),TRUE(),IF(AND($C$18=RAW!$AH$2,G213&lt;RAW!$AH$9),TRUE(),IF(AND($C$18=RAW!$AH$2,G213=RAW!$AH$8),TRUE(),FALSE())))))))</f>
        <v>0</v>
      </c>
      <c r="O213" s="63"/>
    </row>
    <row r="214" spans="2:15" x14ac:dyDescent="0.15">
      <c r="C214" s="14">
        <v>11</v>
      </c>
      <c r="D214" s="27"/>
      <c r="E214" s="27"/>
      <c r="F214" s="27"/>
      <c r="G214" s="27"/>
      <c r="I214" s="4"/>
      <c r="K214" s="60"/>
      <c r="M214" s="4"/>
      <c r="N214" s="63" t="b">
        <f>IF(G214="",FALSE(),IF(AND($C$18=RAW!$N$2,G214&lt;RAW!$N$7),TRUE(),IF(AND($C$18=RAW!$P$2,G214&lt;RAW!$P$8),TRUE(),IF(AND($C$18=RAW!$AD$2,G214&lt;RAW!$AD$8),TRUE(),IF(AND($C$18=RAW!$AF$2,G214&lt;RAW!$AF$8),TRUE(),IF(AND($C$18=RAW!$AH$2,G214&lt;RAW!$AH$9),TRUE(),IF(AND($C$18=RAW!$AH$2,G214=RAW!$AH$8),TRUE(),FALSE())))))))</f>
        <v>0</v>
      </c>
      <c r="O214" s="63"/>
    </row>
    <row r="215" spans="2:15" x14ac:dyDescent="0.15">
      <c r="C215" s="14">
        <v>12</v>
      </c>
      <c r="D215" s="27"/>
      <c r="E215" s="27"/>
      <c r="F215" s="27"/>
      <c r="G215" s="27"/>
      <c r="I215" s="4"/>
      <c r="K215" s="60"/>
      <c r="M215" s="4"/>
      <c r="N215" s="63" t="b">
        <f>IF(G215="",FALSE(),IF(AND($C$18=RAW!$N$2,G215&lt;RAW!$N$7),TRUE(),IF(AND($C$18=RAW!$P$2,G215&lt;RAW!$P$8),TRUE(),IF(AND($C$18=RAW!$AD$2,G215&lt;RAW!$AD$8),TRUE(),IF(AND($C$18=RAW!$AF$2,G215&lt;RAW!$AF$8),TRUE(),IF(AND($C$18=RAW!$AH$2,G215&lt;RAW!$AH$9),TRUE(),IF(AND($C$18=RAW!$AH$2,G215=RAW!$AH$8),TRUE(),FALSE())))))))</f>
        <v>0</v>
      </c>
      <c r="O215" s="63"/>
    </row>
    <row r="216" spans="2:15" x14ac:dyDescent="0.15">
      <c r="C216" s="14">
        <v>13</v>
      </c>
      <c r="D216" s="27"/>
      <c r="E216" s="27"/>
      <c r="F216" s="27"/>
      <c r="G216" s="27"/>
      <c r="I216" s="4"/>
      <c r="K216" s="60"/>
      <c r="M216" s="4"/>
      <c r="N216" s="63" t="b">
        <f>IF(G216="",FALSE(),IF(AND($C$18=RAW!$N$2,G216&lt;RAW!$N$7),TRUE(),IF(AND($C$18=RAW!$P$2,G216&lt;RAW!$P$8),TRUE(),IF(AND($C$18=RAW!$AD$2,G216&lt;RAW!$AD$8),TRUE(),IF(AND($C$18=RAW!$AF$2,G216&lt;RAW!$AF$8),TRUE(),IF(AND($C$18=RAW!$AH$2,G216&lt;RAW!$AH$9),TRUE(),IF(AND($C$18=RAW!$AH$2,G216=RAW!$AH$8),TRUE(),FALSE())))))))</f>
        <v>0</v>
      </c>
      <c r="O216" s="63"/>
    </row>
    <row r="217" spans="2:15" x14ac:dyDescent="0.15">
      <c r="C217" s="14">
        <v>14</v>
      </c>
      <c r="D217" s="27"/>
      <c r="E217" s="27"/>
      <c r="F217" s="27"/>
      <c r="G217" s="27"/>
      <c r="I217" s="4"/>
      <c r="K217" s="60"/>
      <c r="M217" s="4"/>
      <c r="N217" s="63" t="b">
        <f>IF(G217="",FALSE(),IF(AND($C$18=RAW!$N$2,G217&lt;RAW!$N$7),TRUE(),IF(AND($C$18=RAW!$P$2,G217&lt;RAW!$P$8),TRUE(),IF(AND($C$18=RAW!$AD$2,G217&lt;RAW!$AD$8),TRUE(),IF(AND($C$18=RAW!$AF$2,G217&lt;RAW!$AF$8),TRUE(),IF(AND($C$18=RAW!$AH$2,G217&lt;RAW!$AH$9),TRUE(),IF(AND($C$18=RAW!$AH$2,G217=RAW!$AH$8),TRUE(),FALSE())))))))</f>
        <v>0</v>
      </c>
      <c r="O217" s="63"/>
    </row>
    <row r="218" spans="2:15" x14ac:dyDescent="0.15">
      <c r="C218" s="14">
        <v>15</v>
      </c>
      <c r="D218" s="27"/>
      <c r="E218" s="27"/>
      <c r="F218" s="27"/>
      <c r="G218" s="27"/>
      <c r="I218" s="4"/>
      <c r="K218" s="60"/>
      <c r="M218" s="4"/>
      <c r="N218" s="63" t="b">
        <f>IF(G218="",FALSE(),IF(AND($C$18=RAW!$N$2,G218&lt;RAW!$N$7),TRUE(),IF(AND($C$18=RAW!$P$2,G218&lt;RAW!$P$8),TRUE(),IF(AND($C$18=RAW!$AD$2,G218&lt;RAW!$AD$8),TRUE(),IF(AND($C$18=RAW!$AF$2,G218&lt;RAW!$AF$8),TRUE(),IF(AND($C$18=RAW!$AH$2,G218&lt;RAW!$AH$9),TRUE(),IF(AND($C$18=RAW!$AH$2,G218=RAW!$AH$8),TRUE(),FALSE())))))))</f>
        <v>0</v>
      </c>
      <c r="O218" s="63"/>
    </row>
    <row r="219" spans="2:15" x14ac:dyDescent="0.15">
      <c r="C219" s="14">
        <v>16</v>
      </c>
      <c r="D219" s="27"/>
      <c r="E219" s="27"/>
      <c r="F219" s="27"/>
      <c r="G219" s="27"/>
      <c r="I219" s="4"/>
      <c r="K219" s="60"/>
      <c r="M219" s="4"/>
      <c r="N219" s="63" t="b">
        <f>IF(G219="",FALSE(),IF(AND($C$18=RAW!$N$2,G219&lt;RAW!$N$7),TRUE(),IF(AND($C$18=RAW!$P$2,G219&lt;RAW!$P$8),TRUE(),IF(AND($C$18=RAW!$AD$2,G219&lt;RAW!$AD$8),TRUE(),IF(AND($C$18=RAW!$AF$2,G219&lt;RAW!$AF$8),TRUE(),IF(AND($C$18=RAW!$AH$2,G219&lt;RAW!$AH$9),TRUE(),IF(AND($C$18=RAW!$AH$2,G219=RAW!$AH$8),TRUE(),FALSE())))))))</f>
        <v>0</v>
      </c>
      <c r="O219" s="63"/>
    </row>
    <row r="221" spans="2:15" x14ac:dyDescent="0.15">
      <c r="B221" s="19" t="str">
        <f>IF(B19&lt;&gt;"",B19,"")</f>
        <v/>
      </c>
      <c r="D221" s="5" t="s">
        <v>26</v>
      </c>
      <c r="E221" s="5" t="s">
        <v>27</v>
      </c>
      <c r="F221" s="5" t="s">
        <v>67</v>
      </c>
      <c r="G221" s="5" t="s">
        <v>68</v>
      </c>
      <c r="I221" s="4"/>
      <c r="K221" s="60"/>
      <c r="M221" s="4"/>
    </row>
    <row r="222" spans="2:15" x14ac:dyDescent="0.15">
      <c r="C222" s="14">
        <v>1</v>
      </c>
      <c r="D222" s="27"/>
      <c r="E222" s="27"/>
      <c r="F222" s="27"/>
      <c r="G222" s="27"/>
      <c r="I222" s="4"/>
      <c r="K222" s="60"/>
      <c r="M222" s="4"/>
      <c r="N222" s="63" t="b">
        <f>IF(G222="",FALSE(),IF(AND($C$19=RAW!$N$2,G222&lt;RAW!$N$7),TRUE(),IF(AND($C$19=RAW!$P$2,G222&lt;RAW!$P$8),TRUE(),IF(AND($C$19=RAW!$AD$2,G222&lt;RAW!$AD$8),TRUE(),IF(AND($C$19=RAW!$AF$2,G222&lt;RAW!$AF$8),TRUE(),IF(AND($C$19=RAW!$AH$2,G222&lt;RAW!$AH$9),TRUE(),IF(AND($C$19=RAW!$AH$2,G222=RAW!$AH$8),TRUE(),FALSE())))))))</f>
        <v>0</v>
      </c>
      <c r="O222" s="63"/>
    </row>
    <row r="223" spans="2:15" x14ac:dyDescent="0.15">
      <c r="C223" s="14">
        <v>2</v>
      </c>
      <c r="D223" s="27"/>
      <c r="E223" s="27"/>
      <c r="F223" s="27"/>
      <c r="G223" s="27"/>
      <c r="I223" s="4"/>
      <c r="K223" s="60"/>
      <c r="M223" s="4"/>
      <c r="N223" s="63" t="b">
        <f>IF(G223="",FALSE(),IF(AND($C$19=RAW!$N$2,G223&lt;RAW!$N$7),TRUE(),IF(AND($C$19=RAW!$P$2,G223&lt;RAW!$P$8),TRUE(),IF(AND($C$19=RAW!$AD$2,G223&lt;RAW!$AD$8),TRUE(),IF(AND($C$19=RAW!$AF$2,G223&lt;RAW!$AF$8),TRUE(),IF(AND($C$19=RAW!$AH$2,G223&lt;RAW!$AH$9),TRUE(),IF(AND($C$19=RAW!$AH$2,G223=RAW!$AH$8),TRUE(),FALSE())))))))</f>
        <v>0</v>
      </c>
      <c r="O223" s="63"/>
    </row>
    <row r="224" spans="2:15" x14ac:dyDescent="0.15">
      <c r="C224" s="14">
        <v>3</v>
      </c>
      <c r="D224" s="27"/>
      <c r="E224" s="27"/>
      <c r="F224" s="27"/>
      <c r="G224" s="27"/>
      <c r="I224" s="4"/>
      <c r="K224" s="60"/>
      <c r="M224" s="4"/>
      <c r="N224" s="63" t="b">
        <f>IF(G224="",FALSE(),IF(AND($C$19=RAW!$N$2,G224&lt;RAW!$N$7),TRUE(),IF(AND($C$19=RAW!$P$2,G224&lt;RAW!$P$8),TRUE(),IF(AND($C$19=RAW!$AD$2,G224&lt;RAW!$AD$8),TRUE(),IF(AND($C$19=RAW!$AF$2,G224&lt;RAW!$AF$8),TRUE(),IF(AND($C$19=RAW!$AH$2,G224&lt;RAW!$AH$9),TRUE(),IF(AND($C$19=RAW!$AH$2,G224=RAW!$AH$8),TRUE(),FALSE())))))))</f>
        <v>0</v>
      </c>
      <c r="O224" s="63"/>
    </row>
    <row r="225" spans="2:15" x14ac:dyDescent="0.15">
      <c r="C225" s="14">
        <v>4</v>
      </c>
      <c r="D225" s="27"/>
      <c r="E225" s="27"/>
      <c r="F225" s="27"/>
      <c r="G225" s="27"/>
      <c r="I225" s="4"/>
      <c r="K225" s="60"/>
      <c r="M225" s="4"/>
      <c r="N225" s="63" t="b">
        <f>IF(G225="",FALSE(),IF(AND($C$19=RAW!$N$2,G225&lt;RAW!$N$7),TRUE(),IF(AND($C$19=RAW!$P$2,G225&lt;RAW!$P$8),TRUE(),IF(AND($C$19=RAW!$AD$2,G225&lt;RAW!$AD$8),TRUE(),IF(AND($C$19=RAW!$AF$2,G225&lt;RAW!$AF$8),TRUE(),IF(AND($C$19=RAW!$AH$2,G225&lt;RAW!$AH$9),TRUE(),IF(AND($C$19=RAW!$AH$2,G225=RAW!$AH$8),TRUE(),FALSE())))))))</f>
        <v>0</v>
      </c>
      <c r="O225" s="63"/>
    </row>
    <row r="226" spans="2:15" x14ac:dyDescent="0.15">
      <c r="C226" s="14">
        <v>5</v>
      </c>
      <c r="D226" s="27"/>
      <c r="E226" s="27"/>
      <c r="F226" s="27"/>
      <c r="G226" s="27"/>
      <c r="I226" s="4"/>
      <c r="K226" s="60"/>
      <c r="M226" s="4"/>
      <c r="N226" s="63" t="b">
        <f>IF(G226="",FALSE(),IF(AND($C$19=RAW!$N$2,G226&lt;RAW!$N$7),TRUE(),IF(AND($C$19=RAW!$P$2,G226&lt;RAW!$P$8),TRUE(),IF(AND($C$19=RAW!$AD$2,G226&lt;RAW!$AD$8),TRUE(),IF(AND($C$19=RAW!$AF$2,G226&lt;RAW!$AF$8),TRUE(),IF(AND($C$19=RAW!$AH$2,G226&lt;RAW!$AH$9),TRUE(),IF(AND($C$19=RAW!$AH$2,G226=RAW!$AH$8),TRUE(),FALSE())))))))</f>
        <v>0</v>
      </c>
      <c r="O226" s="63"/>
    </row>
    <row r="227" spans="2:15" x14ac:dyDescent="0.15">
      <c r="C227" s="14">
        <v>6</v>
      </c>
      <c r="D227" s="27"/>
      <c r="E227" s="27"/>
      <c r="F227" s="27"/>
      <c r="G227" s="27"/>
      <c r="I227" s="4"/>
      <c r="K227" s="60"/>
      <c r="M227" s="4"/>
      <c r="N227" s="63" t="b">
        <f>IF(G227="",FALSE(),IF(AND($C$19=RAW!$N$2,G227&lt;RAW!$N$7),TRUE(),IF(AND($C$19=RAW!$P$2,G227&lt;RAW!$P$8),TRUE(),IF(AND($C$19=RAW!$AD$2,G227&lt;RAW!$AD$8),TRUE(),IF(AND($C$19=RAW!$AF$2,G227&lt;RAW!$AF$8),TRUE(),IF(AND($C$19=RAW!$AH$2,G227&lt;RAW!$AH$9),TRUE(),IF(AND($C$19=RAW!$AH$2,G227=RAW!$AH$8),TRUE(),FALSE())))))))</f>
        <v>0</v>
      </c>
      <c r="O227" s="63"/>
    </row>
    <row r="228" spans="2:15" x14ac:dyDescent="0.15">
      <c r="C228" s="14">
        <v>7</v>
      </c>
      <c r="D228" s="27"/>
      <c r="E228" s="27"/>
      <c r="F228" s="27"/>
      <c r="G228" s="27"/>
      <c r="I228" s="4"/>
      <c r="K228" s="60"/>
      <c r="M228" s="4"/>
      <c r="N228" s="63" t="b">
        <f>IF(G228="",FALSE(),IF(AND($C$19=RAW!$N$2,G228&lt;RAW!$N$7),TRUE(),IF(AND($C$19=RAW!$P$2,G228&lt;RAW!$P$8),TRUE(),IF(AND($C$19=RAW!$AD$2,G228&lt;RAW!$AD$8),TRUE(),IF(AND($C$19=RAW!$AF$2,G228&lt;RAW!$AF$8),TRUE(),IF(AND($C$19=RAW!$AH$2,G228&lt;RAW!$AH$9),TRUE(),IF(AND($C$19=RAW!$AH$2,G228=RAW!$AH$8),TRUE(),FALSE())))))))</f>
        <v>0</v>
      </c>
      <c r="O228" s="63"/>
    </row>
    <row r="229" spans="2:15" x14ac:dyDescent="0.15">
      <c r="C229" s="14">
        <v>8</v>
      </c>
      <c r="D229" s="27"/>
      <c r="E229" s="27"/>
      <c r="F229" s="27"/>
      <c r="G229" s="27"/>
      <c r="I229" s="4"/>
      <c r="K229" s="60"/>
      <c r="M229" s="4"/>
      <c r="N229" s="63" t="b">
        <f>IF(G229="",FALSE(),IF(AND($C$19=RAW!$N$2,G229&lt;RAW!$N$7),TRUE(),IF(AND($C$19=RAW!$P$2,G229&lt;RAW!$P$8),TRUE(),IF(AND($C$19=RAW!$AD$2,G229&lt;RAW!$AD$8),TRUE(),IF(AND($C$19=RAW!$AF$2,G229&lt;RAW!$AF$8),TRUE(),IF(AND($C$19=RAW!$AH$2,G229&lt;RAW!$AH$9),TRUE(),IF(AND($C$19=RAW!$AH$2,G229=RAW!$AH$8),TRUE(),FALSE())))))))</f>
        <v>0</v>
      </c>
      <c r="O229" s="63"/>
    </row>
    <row r="230" spans="2:15" x14ac:dyDescent="0.15">
      <c r="C230" s="14">
        <v>9</v>
      </c>
      <c r="D230" s="27"/>
      <c r="E230" s="27"/>
      <c r="F230" s="27"/>
      <c r="G230" s="27"/>
      <c r="I230" s="4"/>
      <c r="K230" s="60"/>
      <c r="M230" s="4"/>
      <c r="N230" s="63" t="b">
        <f>IF(G230="",FALSE(),IF(AND($C$19=RAW!$N$2,G230&lt;RAW!$N$7),TRUE(),IF(AND($C$19=RAW!$P$2,G230&lt;RAW!$P$8),TRUE(),IF(AND($C$19=RAW!$AD$2,G230&lt;RAW!$AD$8),TRUE(),IF(AND($C$19=RAW!$AF$2,G230&lt;RAW!$AF$8),TRUE(),IF(AND($C$19=RAW!$AH$2,G230&lt;RAW!$AH$9),TRUE(),IF(AND($C$19=RAW!$AH$2,G230=RAW!$AH$8),TRUE(),FALSE())))))))</f>
        <v>0</v>
      </c>
      <c r="O230" s="63"/>
    </row>
    <row r="231" spans="2:15" x14ac:dyDescent="0.15">
      <c r="C231" s="14">
        <v>10</v>
      </c>
      <c r="D231" s="27"/>
      <c r="E231" s="27"/>
      <c r="F231" s="27"/>
      <c r="G231" s="27"/>
      <c r="I231" s="4"/>
      <c r="K231" s="60"/>
      <c r="M231" s="4"/>
      <c r="N231" s="63" t="b">
        <f>IF(G231="",FALSE(),IF(AND($C$19=RAW!$N$2,G231&lt;RAW!$N$7),TRUE(),IF(AND($C$19=RAW!$P$2,G231&lt;RAW!$P$8),TRUE(),IF(AND($C$19=RAW!$AD$2,G231&lt;RAW!$AD$8),TRUE(),IF(AND($C$19=RAW!$AF$2,G231&lt;RAW!$AF$8),TRUE(),IF(AND($C$19=RAW!$AH$2,G231&lt;RAW!$AH$9),TRUE(),IF(AND($C$19=RAW!$AH$2,G231=RAW!$AH$8),TRUE(),FALSE())))))))</f>
        <v>0</v>
      </c>
      <c r="O231" s="63"/>
    </row>
    <row r="232" spans="2:15" x14ac:dyDescent="0.15">
      <c r="C232" s="14">
        <v>11</v>
      </c>
      <c r="D232" s="27"/>
      <c r="E232" s="27"/>
      <c r="F232" s="27"/>
      <c r="G232" s="27"/>
      <c r="I232" s="4"/>
      <c r="K232" s="60"/>
      <c r="M232" s="4"/>
      <c r="N232" s="63" t="b">
        <f>IF(G232="",FALSE(),IF(AND($C$19=RAW!$N$2,G232&lt;RAW!$N$7),TRUE(),IF(AND($C$19=RAW!$P$2,G232&lt;RAW!$P$8),TRUE(),IF(AND($C$19=RAW!$AD$2,G232&lt;RAW!$AD$8),TRUE(),IF(AND($C$19=RAW!$AF$2,G232&lt;RAW!$AF$8),TRUE(),IF(AND($C$19=RAW!$AH$2,G232&lt;RAW!$AH$9),TRUE(),IF(AND($C$19=RAW!$AH$2,G232=RAW!$AH$8),TRUE(),FALSE())))))))</f>
        <v>0</v>
      </c>
      <c r="O232" s="63"/>
    </row>
    <row r="233" spans="2:15" x14ac:dyDescent="0.15">
      <c r="C233" s="14">
        <v>12</v>
      </c>
      <c r="D233" s="27"/>
      <c r="E233" s="27"/>
      <c r="F233" s="27"/>
      <c r="G233" s="27"/>
      <c r="I233" s="4"/>
      <c r="K233" s="60"/>
      <c r="M233" s="4"/>
      <c r="N233" s="63" t="b">
        <f>IF(G233="",FALSE(),IF(AND($C$19=RAW!$N$2,G233&lt;RAW!$N$7),TRUE(),IF(AND($C$19=RAW!$P$2,G233&lt;RAW!$P$8),TRUE(),IF(AND($C$19=RAW!$AD$2,G233&lt;RAW!$AD$8),TRUE(),IF(AND($C$19=RAW!$AF$2,G233&lt;RAW!$AF$8),TRUE(),IF(AND($C$19=RAW!$AH$2,G233&lt;RAW!$AH$9),TRUE(),IF(AND($C$19=RAW!$AH$2,G233=RAW!$AH$8),TRUE(),FALSE())))))))</f>
        <v>0</v>
      </c>
      <c r="O233" s="63"/>
    </row>
    <row r="234" spans="2:15" x14ac:dyDescent="0.15">
      <c r="C234" s="14">
        <v>13</v>
      </c>
      <c r="D234" s="27"/>
      <c r="E234" s="27"/>
      <c r="F234" s="27"/>
      <c r="G234" s="27"/>
      <c r="I234" s="4"/>
      <c r="K234" s="60"/>
      <c r="M234" s="4"/>
      <c r="N234" s="63" t="b">
        <f>IF(G234="",FALSE(),IF(AND($C$19=RAW!$N$2,G234&lt;RAW!$N$7),TRUE(),IF(AND($C$19=RAW!$P$2,G234&lt;RAW!$P$8),TRUE(),IF(AND($C$19=RAW!$AD$2,G234&lt;RAW!$AD$8),TRUE(),IF(AND($C$19=RAW!$AF$2,G234&lt;RAW!$AF$8),TRUE(),IF(AND($C$19=RAW!$AH$2,G234&lt;RAW!$AH$9),TRUE(),IF(AND($C$19=RAW!$AH$2,G234=RAW!$AH$8),TRUE(),FALSE())))))))</f>
        <v>0</v>
      </c>
      <c r="O234" s="63"/>
    </row>
    <row r="235" spans="2:15" x14ac:dyDescent="0.15">
      <c r="C235" s="14">
        <v>14</v>
      </c>
      <c r="D235" s="27"/>
      <c r="E235" s="27"/>
      <c r="F235" s="27"/>
      <c r="G235" s="27"/>
      <c r="I235" s="4"/>
      <c r="K235" s="60"/>
      <c r="M235" s="4"/>
      <c r="N235" s="63" t="b">
        <f>IF(G235="",FALSE(),IF(AND($C$19=RAW!$N$2,G235&lt;RAW!$N$7),TRUE(),IF(AND($C$19=RAW!$P$2,G235&lt;RAW!$P$8),TRUE(),IF(AND($C$19=RAW!$AD$2,G235&lt;RAW!$AD$8),TRUE(),IF(AND($C$19=RAW!$AF$2,G235&lt;RAW!$AF$8),TRUE(),IF(AND($C$19=RAW!$AH$2,G235&lt;RAW!$AH$9),TRUE(),IF(AND($C$19=RAW!$AH$2,G235=RAW!$AH$8),TRUE(),FALSE())))))))</f>
        <v>0</v>
      </c>
      <c r="O235" s="63"/>
    </row>
    <row r="236" spans="2:15" x14ac:dyDescent="0.15">
      <c r="C236" s="14">
        <v>15</v>
      </c>
      <c r="D236" s="27"/>
      <c r="E236" s="27"/>
      <c r="F236" s="27"/>
      <c r="G236" s="27"/>
      <c r="I236" s="4"/>
      <c r="K236" s="60"/>
      <c r="M236" s="4"/>
      <c r="N236" s="63" t="b">
        <f>IF(G236="",FALSE(),IF(AND($C$19=RAW!$N$2,G236&lt;RAW!$N$7),TRUE(),IF(AND($C$19=RAW!$P$2,G236&lt;RAW!$P$8),TRUE(),IF(AND($C$19=RAW!$AD$2,G236&lt;RAW!$AD$8),TRUE(),IF(AND($C$19=RAW!$AF$2,G236&lt;RAW!$AF$8),TRUE(),IF(AND($C$19=RAW!$AH$2,G236&lt;RAW!$AH$9),TRUE(),IF(AND($C$19=RAW!$AH$2,G236=RAW!$AH$8),TRUE(),FALSE())))))))</f>
        <v>0</v>
      </c>
      <c r="O236" s="63"/>
    </row>
    <row r="237" spans="2:15" x14ac:dyDescent="0.15">
      <c r="C237" s="14">
        <v>16</v>
      </c>
      <c r="D237" s="27"/>
      <c r="E237" s="27"/>
      <c r="F237" s="27"/>
      <c r="G237" s="27"/>
      <c r="I237" s="4"/>
      <c r="K237" s="60"/>
      <c r="M237" s="4"/>
      <c r="N237" s="63" t="b">
        <f>IF(G237="",FALSE(),IF(AND($C$19=RAW!$N$2,G237&lt;RAW!$N$7),TRUE(),IF(AND($C$19=RAW!$P$2,G237&lt;RAW!$P$8),TRUE(),IF(AND($C$19=RAW!$AD$2,G237&lt;RAW!$AD$8),TRUE(),IF(AND($C$19=RAW!$AF$2,G237&lt;RAW!$AF$8),TRUE(),IF(AND($C$19=RAW!$AH$2,G237&lt;RAW!$AH$9),TRUE(),IF(AND($C$19=RAW!$AH$2,G237=RAW!$AH$8),TRUE(),FALSE())))))))</f>
        <v>0</v>
      </c>
      <c r="O237" s="63"/>
    </row>
    <row r="239" spans="2:15" x14ac:dyDescent="0.15">
      <c r="B239" s="19" t="str">
        <f>IF(B20&lt;&gt;"",B20,"")</f>
        <v/>
      </c>
      <c r="D239" s="5" t="s">
        <v>26</v>
      </c>
      <c r="E239" s="5" t="s">
        <v>27</v>
      </c>
      <c r="F239" s="5" t="s">
        <v>67</v>
      </c>
      <c r="G239" s="5" t="s">
        <v>68</v>
      </c>
      <c r="I239" s="4"/>
      <c r="K239" s="60"/>
      <c r="M239" s="4"/>
    </row>
    <row r="240" spans="2:15" x14ac:dyDescent="0.15">
      <c r="C240" s="14">
        <v>1</v>
      </c>
      <c r="D240" s="27"/>
      <c r="E240" s="27"/>
      <c r="F240" s="27"/>
      <c r="G240" s="27"/>
      <c r="I240" s="4"/>
      <c r="K240" s="60"/>
      <c r="M240" s="4"/>
      <c r="N240" s="63" t="b">
        <f>IF(G240="",FALSE(),IF(AND($C$20=RAW!$N$2,G240&lt;RAW!$N$7),TRUE(),IF(AND($C$20=RAW!$P$2,G240&lt;RAW!$P$8),TRUE(),IF(AND($C$20=RAW!$AD$2,G240&lt;RAW!$AD$8),TRUE(),IF(AND($C$20=RAW!$AF$2,G240&lt;RAW!$AF$8),TRUE(),IF(AND($C$20=RAW!$AH$2,G240&lt;RAW!$AH$9),TRUE(),IF(AND($C$20=RAW!$AH$2,G240=RAW!$AH$8),TRUE(),FALSE())))))))</f>
        <v>0</v>
      </c>
      <c r="O240" s="63"/>
    </row>
    <row r="241" spans="3:15" x14ac:dyDescent="0.15">
      <c r="C241" s="14">
        <v>2</v>
      </c>
      <c r="D241" s="27"/>
      <c r="E241" s="27"/>
      <c r="F241" s="27"/>
      <c r="G241" s="27"/>
      <c r="I241" s="4"/>
      <c r="K241" s="60"/>
      <c r="M241" s="4"/>
      <c r="N241" s="63" t="b">
        <f>IF(G241="",FALSE(),IF(AND($C$20=RAW!$N$2,G241&lt;RAW!$N$7),TRUE(),IF(AND($C$20=RAW!$P$2,G241&lt;RAW!$P$8),TRUE(),IF(AND($C$20=RAW!$AD$2,G241&lt;RAW!$AD$8),TRUE(),IF(AND($C$20=RAW!$AF$2,G241&lt;RAW!$AF$8),TRUE(),IF(AND($C$20=RAW!$AH$2,G241&lt;RAW!$AH$9),TRUE(),IF(AND($C$20=RAW!$AH$2,G241=RAW!$AH$8),TRUE(),FALSE())))))))</f>
        <v>0</v>
      </c>
      <c r="O241" s="63"/>
    </row>
    <row r="242" spans="3:15" x14ac:dyDescent="0.15">
      <c r="C242" s="14">
        <v>3</v>
      </c>
      <c r="D242" s="27"/>
      <c r="E242" s="27"/>
      <c r="F242" s="27"/>
      <c r="G242" s="27"/>
      <c r="I242" s="4"/>
      <c r="K242" s="60"/>
      <c r="M242" s="4"/>
      <c r="N242" s="63" t="b">
        <f>IF(G242="",FALSE(),IF(AND($C$20=RAW!$N$2,G242&lt;RAW!$N$7),TRUE(),IF(AND($C$20=RAW!$P$2,G242&lt;RAW!$P$8),TRUE(),IF(AND($C$20=RAW!$AD$2,G242&lt;RAW!$AD$8),TRUE(),IF(AND($C$20=RAW!$AF$2,G242&lt;RAW!$AF$8),TRUE(),IF(AND($C$20=RAW!$AH$2,G242&lt;RAW!$AH$9),TRUE(),IF(AND($C$20=RAW!$AH$2,G242=RAW!$AH$8),TRUE(),FALSE())))))))</f>
        <v>0</v>
      </c>
      <c r="O242" s="63"/>
    </row>
    <row r="243" spans="3:15" x14ac:dyDescent="0.15">
      <c r="C243" s="14">
        <v>4</v>
      </c>
      <c r="D243" s="27"/>
      <c r="E243" s="27"/>
      <c r="F243" s="27"/>
      <c r="G243" s="27"/>
      <c r="I243" s="4"/>
      <c r="K243" s="60"/>
      <c r="M243" s="4"/>
      <c r="N243" s="63" t="b">
        <f>IF(G243="",FALSE(),IF(AND($C$20=RAW!$N$2,G243&lt;RAW!$N$7),TRUE(),IF(AND($C$20=RAW!$P$2,G243&lt;RAW!$P$8),TRUE(),IF(AND($C$20=RAW!$AD$2,G243&lt;RAW!$AD$8),TRUE(),IF(AND($C$20=RAW!$AF$2,G243&lt;RAW!$AF$8),TRUE(),IF(AND($C$20=RAW!$AH$2,G243&lt;RAW!$AH$9),TRUE(),IF(AND($C$20=RAW!$AH$2,G243=RAW!$AH$8),TRUE(),FALSE())))))))</f>
        <v>0</v>
      </c>
      <c r="O243" s="63"/>
    </row>
    <row r="244" spans="3:15" x14ac:dyDescent="0.15">
      <c r="C244" s="14">
        <v>5</v>
      </c>
      <c r="D244" s="27"/>
      <c r="E244" s="27"/>
      <c r="F244" s="27"/>
      <c r="G244" s="27"/>
      <c r="I244" s="4"/>
      <c r="K244" s="60"/>
      <c r="M244" s="4"/>
      <c r="N244" s="63" t="b">
        <f>IF(G244="",FALSE(),IF(AND($C$20=RAW!$N$2,G244&lt;RAW!$N$7),TRUE(),IF(AND($C$20=RAW!$P$2,G244&lt;RAW!$P$8),TRUE(),IF(AND($C$20=RAW!$AD$2,G244&lt;RAW!$AD$8),TRUE(),IF(AND($C$20=RAW!$AF$2,G244&lt;RAW!$AF$8),TRUE(),IF(AND($C$20=RAW!$AH$2,G244&lt;RAW!$AH$9),TRUE(),IF(AND($C$20=RAW!$AH$2,G244=RAW!$AH$8),TRUE(),FALSE())))))))</f>
        <v>0</v>
      </c>
      <c r="O244" s="63"/>
    </row>
    <row r="245" spans="3:15" x14ac:dyDescent="0.15">
      <c r="C245" s="14">
        <v>6</v>
      </c>
      <c r="D245" s="27"/>
      <c r="E245" s="27"/>
      <c r="F245" s="27"/>
      <c r="G245" s="27"/>
      <c r="I245" s="4"/>
      <c r="K245" s="60"/>
      <c r="M245" s="4"/>
      <c r="N245" s="63" t="b">
        <f>IF(G245="",FALSE(),IF(AND($C$20=RAW!$N$2,G245&lt;RAW!$N$7),TRUE(),IF(AND($C$20=RAW!$P$2,G245&lt;RAW!$P$8),TRUE(),IF(AND($C$20=RAW!$AD$2,G245&lt;RAW!$AD$8),TRUE(),IF(AND($C$20=RAW!$AF$2,G245&lt;RAW!$AF$8),TRUE(),IF(AND($C$20=RAW!$AH$2,G245&lt;RAW!$AH$9),TRUE(),IF(AND($C$20=RAW!$AH$2,G245=RAW!$AH$8),TRUE(),FALSE())))))))</f>
        <v>0</v>
      </c>
      <c r="O245" s="63"/>
    </row>
    <row r="246" spans="3:15" x14ac:dyDescent="0.15">
      <c r="C246" s="14">
        <v>7</v>
      </c>
      <c r="D246" s="27"/>
      <c r="E246" s="27"/>
      <c r="F246" s="27"/>
      <c r="G246" s="27"/>
      <c r="I246" s="4"/>
      <c r="K246" s="60"/>
      <c r="M246" s="4"/>
      <c r="N246" s="63" t="b">
        <f>IF(G246="",FALSE(),IF(AND($C$20=RAW!$N$2,G246&lt;RAW!$N$7),TRUE(),IF(AND($C$20=RAW!$P$2,G246&lt;RAW!$P$8),TRUE(),IF(AND($C$20=RAW!$AD$2,G246&lt;RAW!$AD$8),TRUE(),IF(AND($C$20=RAW!$AF$2,G246&lt;RAW!$AF$8),TRUE(),IF(AND($C$20=RAW!$AH$2,G246&lt;RAW!$AH$9),TRUE(),IF(AND($C$20=RAW!$AH$2,G246=RAW!$AH$8),TRUE(),FALSE())))))))</f>
        <v>0</v>
      </c>
      <c r="O246" s="63"/>
    </row>
    <row r="247" spans="3:15" x14ac:dyDescent="0.15">
      <c r="C247" s="14">
        <v>8</v>
      </c>
      <c r="D247" s="27"/>
      <c r="E247" s="27"/>
      <c r="F247" s="27"/>
      <c r="G247" s="27"/>
      <c r="I247" s="4"/>
      <c r="K247" s="60"/>
      <c r="M247" s="4"/>
      <c r="N247" s="63" t="b">
        <f>IF(G247="",FALSE(),IF(AND($C$20=RAW!$N$2,G247&lt;RAW!$N$7),TRUE(),IF(AND($C$20=RAW!$P$2,G247&lt;RAW!$P$8),TRUE(),IF(AND($C$20=RAW!$AD$2,G247&lt;RAW!$AD$8),TRUE(),IF(AND($C$20=RAW!$AF$2,G247&lt;RAW!$AF$8),TRUE(),IF(AND($C$20=RAW!$AH$2,G247&lt;RAW!$AH$9),TRUE(),IF(AND($C$20=RAW!$AH$2,G247=RAW!$AH$8),TRUE(),FALSE())))))))</f>
        <v>0</v>
      </c>
      <c r="O247" s="63"/>
    </row>
    <row r="248" spans="3:15" x14ac:dyDescent="0.15">
      <c r="C248" s="14">
        <v>9</v>
      </c>
      <c r="D248" s="27"/>
      <c r="E248" s="27"/>
      <c r="F248" s="27"/>
      <c r="G248" s="27"/>
      <c r="I248" s="4"/>
      <c r="K248" s="60"/>
      <c r="M248" s="4"/>
      <c r="N248" s="63" t="b">
        <f>IF(G248="",FALSE(),IF(AND($C$20=RAW!$N$2,G248&lt;RAW!$N$7),TRUE(),IF(AND($C$20=RAW!$P$2,G248&lt;RAW!$P$8),TRUE(),IF(AND($C$20=RAW!$AD$2,G248&lt;RAW!$AD$8),TRUE(),IF(AND($C$20=RAW!$AF$2,G248&lt;RAW!$AF$8),TRUE(),IF(AND($C$20=RAW!$AH$2,G248&lt;RAW!$AH$9),TRUE(),IF(AND($C$20=RAW!$AH$2,G248=RAW!$AH$8),TRUE(),FALSE())))))))</f>
        <v>0</v>
      </c>
      <c r="O248" s="63"/>
    </row>
    <row r="249" spans="3:15" x14ac:dyDescent="0.15">
      <c r="C249" s="14">
        <v>10</v>
      </c>
      <c r="D249" s="27"/>
      <c r="E249" s="27"/>
      <c r="F249" s="27"/>
      <c r="G249" s="27"/>
      <c r="I249" s="4"/>
      <c r="K249" s="60"/>
      <c r="M249" s="4"/>
      <c r="N249" s="63" t="b">
        <f>IF(G249="",FALSE(),IF(AND($C$20=RAW!$N$2,G249&lt;RAW!$N$7),TRUE(),IF(AND($C$20=RAW!$P$2,G249&lt;RAW!$P$8),TRUE(),IF(AND($C$20=RAW!$AD$2,G249&lt;RAW!$AD$8),TRUE(),IF(AND($C$20=RAW!$AF$2,G249&lt;RAW!$AF$8),TRUE(),IF(AND($C$20=RAW!$AH$2,G249&lt;RAW!$AH$9),TRUE(),IF(AND($C$20=RAW!$AH$2,G249=RAW!$AH$8),TRUE(),FALSE())))))))</f>
        <v>0</v>
      </c>
      <c r="O249" s="63"/>
    </row>
    <row r="250" spans="3:15" x14ac:dyDescent="0.15">
      <c r="C250" s="14">
        <v>11</v>
      </c>
      <c r="D250" s="27"/>
      <c r="E250" s="27"/>
      <c r="F250" s="27"/>
      <c r="G250" s="27"/>
      <c r="I250" s="4"/>
      <c r="K250" s="60"/>
      <c r="M250" s="4"/>
      <c r="N250" s="63" t="b">
        <f>IF(G250="",FALSE(),IF(AND($C$20=RAW!$N$2,G250&lt;RAW!$N$7),TRUE(),IF(AND($C$20=RAW!$P$2,G250&lt;RAW!$P$8),TRUE(),IF(AND($C$20=RAW!$AD$2,G250&lt;RAW!$AD$8),TRUE(),IF(AND($C$20=RAW!$AF$2,G250&lt;RAW!$AF$8),TRUE(),IF(AND($C$20=RAW!$AH$2,G250&lt;RAW!$AH$9),TRUE(),IF(AND($C$20=RAW!$AH$2,G250=RAW!$AH$8),TRUE(),FALSE())))))))</f>
        <v>0</v>
      </c>
      <c r="O250" s="63"/>
    </row>
    <row r="251" spans="3:15" x14ac:dyDescent="0.15">
      <c r="C251" s="14">
        <v>12</v>
      </c>
      <c r="D251" s="27"/>
      <c r="E251" s="27"/>
      <c r="F251" s="27"/>
      <c r="G251" s="27"/>
      <c r="I251" s="4"/>
      <c r="K251" s="60"/>
      <c r="M251" s="4"/>
      <c r="N251" s="63" t="b">
        <f>IF(G251="",FALSE(),IF(AND($C$20=RAW!$N$2,G251&lt;RAW!$N$7),TRUE(),IF(AND($C$20=RAW!$P$2,G251&lt;RAW!$P$8),TRUE(),IF(AND($C$20=RAW!$AD$2,G251&lt;RAW!$AD$8),TRUE(),IF(AND($C$20=RAW!$AF$2,G251&lt;RAW!$AF$8),TRUE(),IF(AND($C$20=RAW!$AH$2,G251&lt;RAW!$AH$9),TRUE(),IF(AND($C$20=RAW!$AH$2,G251=RAW!$AH$8),TRUE(),FALSE())))))))</f>
        <v>0</v>
      </c>
      <c r="O251" s="63"/>
    </row>
    <row r="252" spans="3:15" x14ac:dyDescent="0.15">
      <c r="C252" s="14">
        <v>13</v>
      </c>
      <c r="D252" s="27"/>
      <c r="E252" s="27"/>
      <c r="F252" s="27"/>
      <c r="G252" s="27"/>
      <c r="I252" s="4"/>
      <c r="K252" s="60"/>
      <c r="M252" s="4"/>
      <c r="N252" s="63" t="b">
        <f>IF(G252="",FALSE(),IF(AND($C$20=RAW!$N$2,G252&lt;RAW!$N$7),TRUE(),IF(AND($C$20=RAW!$P$2,G252&lt;RAW!$P$8),TRUE(),IF(AND($C$20=RAW!$AD$2,G252&lt;RAW!$AD$8),TRUE(),IF(AND($C$20=RAW!$AF$2,G252&lt;RAW!$AF$8),TRUE(),IF(AND($C$20=RAW!$AH$2,G252&lt;RAW!$AH$9),TRUE(),IF(AND($C$20=RAW!$AH$2,G252=RAW!$AH$8),TRUE(),FALSE())))))))</f>
        <v>0</v>
      </c>
      <c r="O252" s="63"/>
    </row>
    <row r="253" spans="3:15" x14ac:dyDescent="0.15">
      <c r="C253" s="14">
        <v>14</v>
      </c>
      <c r="D253" s="27"/>
      <c r="E253" s="27"/>
      <c r="F253" s="27"/>
      <c r="G253" s="27"/>
      <c r="I253" s="4"/>
      <c r="K253" s="60"/>
      <c r="M253" s="4"/>
      <c r="N253" s="63" t="b">
        <f>IF(G253="",FALSE(),IF(AND($C$20=RAW!$N$2,G253&lt;RAW!$N$7),TRUE(),IF(AND($C$20=RAW!$P$2,G253&lt;RAW!$P$8),TRUE(),IF(AND($C$20=RAW!$AD$2,G253&lt;RAW!$AD$8),TRUE(),IF(AND($C$20=RAW!$AF$2,G253&lt;RAW!$AF$8),TRUE(),IF(AND($C$20=RAW!$AH$2,G253&lt;RAW!$AH$9),TRUE(),IF(AND($C$20=RAW!$AH$2,G253=RAW!$AH$8),TRUE(),FALSE())))))))</f>
        <v>0</v>
      </c>
      <c r="O253" s="63"/>
    </row>
    <row r="254" spans="3:15" x14ac:dyDescent="0.15">
      <c r="C254" s="14">
        <v>15</v>
      </c>
      <c r="D254" s="27"/>
      <c r="E254" s="27"/>
      <c r="F254" s="27"/>
      <c r="G254" s="27"/>
      <c r="I254" s="4"/>
      <c r="K254" s="60"/>
      <c r="M254" s="4"/>
      <c r="N254" s="63" t="b">
        <f>IF(G254="",FALSE(),IF(AND($C$20=RAW!$N$2,G254&lt;RAW!$N$7),TRUE(),IF(AND($C$20=RAW!$P$2,G254&lt;RAW!$P$8),TRUE(),IF(AND($C$20=RAW!$AD$2,G254&lt;RAW!$AD$8),TRUE(),IF(AND($C$20=RAW!$AF$2,G254&lt;RAW!$AF$8),TRUE(),IF(AND($C$20=RAW!$AH$2,G254&lt;RAW!$AH$9),TRUE(),IF(AND($C$20=RAW!$AH$2,G254=RAW!$AH$8),TRUE(),FALSE())))))))</f>
        <v>0</v>
      </c>
      <c r="O254" s="63"/>
    </row>
    <row r="255" spans="3:15" x14ac:dyDescent="0.15">
      <c r="C255" s="14">
        <v>16</v>
      </c>
      <c r="D255" s="27"/>
      <c r="E255" s="27"/>
      <c r="F255" s="27"/>
      <c r="G255" s="27"/>
      <c r="I255" s="4"/>
      <c r="K255" s="60"/>
      <c r="M255" s="4"/>
      <c r="N255" s="63" t="b">
        <f>IF(G255="",FALSE(),IF(AND($C$20=RAW!$N$2,G255&lt;RAW!$N$7),TRUE(),IF(AND($C$20=RAW!$P$2,G255&lt;RAW!$P$8),TRUE(),IF(AND($C$20=RAW!$AD$2,G255&lt;RAW!$AD$8),TRUE(),IF(AND($C$20=RAW!$AF$2,G255&lt;RAW!$AF$8),TRUE(),IF(AND($C$20=RAW!$AH$2,G255&lt;RAW!$AH$9),TRUE(),IF(AND($C$20=RAW!$AH$2,G255=RAW!$AH$8),TRUE(),FALSE())))))))</f>
        <v>0</v>
      </c>
      <c r="O255" s="63"/>
    </row>
  </sheetData>
  <sheetProtection algorithmName="SHA-512" hashValue="cau+gymUckADa2PL/e7L3M9SuwNWPLh3RcAMoDOVzOQONRP+mtPYnk1AX4lbZHl7gvcVgSb2DplazXRudxpHEA==" saltValue="gv2vntsUwYmP2446xRnWZQ==" spinCount="100000" sheet="1" objects="1" scenarios="1"/>
  <mergeCells count="3">
    <mergeCell ref="D2:H2"/>
    <mergeCell ref="D3:H3"/>
    <mergeCell ref="D4:H4"/>
  </mergeCells>
  <conditionalFormatting sqref="C8:C20">
    <cfRule type="expression" dxfId="52" priority="43">
      <formula>L8&lt;&gt;M8</formula>
    </cfRule>
  </conditionalFormatting>
  <conditionalFormatting sqref="E24">
    <cfRule type="expression" dxfId="51" priority="44">
      <formula>$S$8&lt;&gt;$T$8</formula>
    </cfRule>
    <cfRule type="expression" dxfId="50" priority="42">
      <formula>Q12&lt;&gt;R12</formula>
    </cfRule>
  </conditionalFormatting>
  <conditionalFormatting sqref="E42">
    <cfRule type="expression" dxfId="49" priority="41">
      <formula>$S$8&lt;&gt;$T$8</formula>
    </cfRule>
    <cfRule type="expression" dxfId="48" priority="40">
      <formula>P31&lt;&gt;Q31</formula>
    </cfRule>
  </conditionalFormatting>
  <conditionalFormatting sqref="E60">
    <cfRule type="expression" dxfId="47" priority="39">
      <formula>$S$8&lt;&gt;$T$8</formula>
    </cfRule>
    <cfRule type="expression" dxfId="46" priority="38">
      <formula>P49&lt;&gt;Q49</formula>
    </cfRule>
  </conditionalFormatting>
  <conditionalFormatting sqref="E78">
    <cfRule type="expression" dxfId="45" priority="37">
      <formula>$S$8&lt;&gt;$T$8</formula>
    </cfRule>
    <cfRule type="expression" dxfId="44" priority="36">
      <formula>P67&lt;&gt;Q67</formula>
    </cfRule>
  </conditionalFormatting>
  <conditionalFormatting sqref="E96">
    <cfRule type="expression" dxfId="43" priority="35">
      <formula>$S$8&lt;&gt;$T$8</formula>
    </cfRule>
    <cfRule type="expression" dxfId="42" priority="34">
      <formula>P85&lt;&gt;Q85</formula>
    </cfRule>
  </conditionalFormatting>
  <conditionalFormatting sqref="E114">
    <cfRule type="expression" dxfId="41" priority="33">
      <formula>$S$8&lt;&gt;$T$8</formula>
    </cfRule>
    <cfRule type="expression" dxfId="40" priority="32">
      <formula>P103&lt;&gt;Q103</formula>
    </cfRule>
  </conditionalFormatting>
  <conditionalFormatting sqref="E132">
    <cfRule type="expression" dxfId="39" priority="31">
      <formula>$S$8&lt;&gt;$T$8</formula>
    </cfRule>
    <cfRule type="expression" dxfId="38" priority="30">
      <formula>P122&lt;&gt;Q122</formula>
    </cfRule>
  </conditionalFormatting>
  <conditionalFormatting sqref="E150">
    <cfRule type="expression" dxfId="37" priority="29">
      <formula>$S$8&lt;&gt;$T$8</formula>
    </cfRule>
    <cfRule type="expression" dxfId="36" priority="28">
      <formula>P140&lt;&gt;Q140</formula>
    </cfRule>
  </conditionalFormatting>
  <conditionalFormatting sqref="E168">
    <cfRule type="expression" dxfId="35" priority="27">
      <formula>$S$8&lt;&gt;$T$8</formula>
    </cfRule>
    <cfRule type="expression" dxfId="34" priority="26">
      <formula>P158&lt;&gt;Q158</formula>
    </cfRule>
  </conditionalFormatting>
  <conditionalFormatting sqref="E186">
    <cfRule type="expression" dxfId="33" priority="24">
      <formula>P176&lt;&gt;Q176</formula>
    </cfRule>
    <cfRule type="expression" dxfId="32" priority="25">
      <formula>$S$8&lt;&gt;$T$8</formula>
    </cfRule>
  </conditionalFormatting>
  <conditionalFormatting sqref="E204">
    <cfRule type="expression" dxfId="31" priority="23">
      <formula>$S$8&lt;&gt;$T$8</formula>
    </cfRule>
    <cfRule type="expression" dxfId="30" priority="22">
      <formula>P194&lt;&gt;Q194</formula>
    </cfRule>
  </conditionalFormatting>
  <conditionalFormatting sqref="E222">
    <cfRule type="expression" dxfId="29" priority="21">
      <formula>$S$8&lt;&gt;$T$8</formula>
    </cfRule>
    <cfRule type="expression" dxfId="28" priority="20">
      <formula>P212&lt;&gt;Q212</formula>
    </cfRule>
  </conditionalFormatting>
  <conditionalFormatting sqref="E240">
    <cfRule type="expression" dxfId="27" priority="19">
      <formula>$S$8&lt;&gt;$T$8</formula>
    </cfRule>
    <cfRule type="expression" dxfId="26" priority="18">
      <formula>P230&lt;&gt;Q230</formula>
    </cfRule>
  </conditionalFormatting>
  <conditionalFormatting sqref="G24:G39">
    <cfRule type="expression" dxfId="25" priority="16">
      <formula>N24</formula>
    </cfRule>
  </conditionalFormatting>
  <conditionalFormatting sqref="G42:G57">
    <cfRule type="expression" dxfId="24" priority="15">
      <formula>N42</formula>
    </cfRule>
  </conditionalFormatting>
  <conditionalFormatting sqref="G60:G75">
    <cfRule type="expression" dxfId="23" priority="14">
      <formula>N60</formula>
    </cfRule>
  </conditionalFormatting>
  <conditionalFormatting sqref="G78:G93">
    <cfRule type="expression" dxfId="22" priority="13">
      <formula>N78</formula>
    </cfRule>
  </conditionalFormatting>
  <conditionalFormatting sqref="G96:G111">
    <cfRule type="expression" dxfId="21" priority="12">
      <formula>N96</formula>
    </cfRule>
  </conditionalFormatting>
  <conditionalFormatting sqref="G114:G129">
    <cfRule type="expression" dxfId="20" priority="11">
      <formula>N114</formula>
    </cfRule>
  </conditionalFormatting>
  <conditionalFormatting sqref="G132:G147">
    <cfRule type="expression" dxfId="19" priority="10">
      <formula>N132</formula>
    </cfRule>
  </conditionalFormatting>
  <conditionalFormatting sqref="G150:G165">
    <cfRule type="expression" dxfId="18" priority="9">
      <formula>N150</formula>
    </cfRule>
  </conditionalFormatting>
  <conditionalFormatting sqref="G168:G183">
    <cfRule type="expression" dxfId="17" priority="8">
      <formula>N168</formula>
    </cfRule>
  </conditionalFormatting>
  <conditionalFormatting sqref="G186:G201">
    <cfRule type="expression" dxfId="16" priority="7">
      <formula>N186</formula>
    </cfRule>
  </conditionalFormatting>
  <conditionalFormatting sqref="G204:G219">
    <cfRule type="expression" dxfId="15" priority="6">
      <formula>N204</formula>
    </cfRule>
  </conditionalFormatting>
  <conditionalFormatting sqref="G222:G237">
    <cfRule type="expression" dxfId="14" priority="5">
      <formula>N222</formula>
    </cfRule>
  </conditionalFormatting>
  <conditionalFormatting sqref="G240:G255">
    <cfRule type="expression" dxfId="13" priority="4">
      <formula>N240</formula>
    </cfRule>
  </conditionalFormatting>
  <dataValidations count="13">
    <dataValidation type="list" allowBlank="1" showInputMessage="1" showErrorMessage="1" sqref="G222:G237" xr:uid="{3641F824-EE7B-4BB8-BF5C-6A2FD398E021}">
      <formula1>INDIRECT($N$19)</formula1>
    </dataValidation>
    <dataValidation type="list" allowBlank="1" showInputMessage="1" showErrorMessage="1" sqref="G204:G219" xr:uid="{0DF807EF-59AB-44A4-A872-C12E913E72E4}">
      <formula1>INDIRECT($N$18)</formula1>
    </dataValidation>
    <dataValidation type="list" allowBlank="1" showInputMessage="1" showErrorMessage="1" sqref="G186:G201" xr:uid="{606B8794-581C-4EEF-95A5-7179EDC9FFDE}">
      <formula1>INDIRECT($N$17)</formula1>
    </dataValidation>
    <dataValidation type="list" allowBlank="1" showInputMessage="1" showErrorMessage="1" sqref="G168:G183" xr:uid="{9665C4BF-BADF-48BC-A98D-74F92D995891}">
      <formula1>INDIRECT($N$16)</formula1>
    </dataValidation>
    <dataValidation type="list" allowBlank="1" showInputMessage="1" showErrorMessage="1" sqref="G150:G165" xr:uid="{E912AF34-146B-4241-9ADE-23F555B3735C}">
      <formula1>INDIRECT($N$15)</formula1>
    </dataValidation>
    <dataValidation type="list" allowBlank="1" showInputMessage="1" showErrorMessage="1" sqref="G132:G147" xr:uid="{9ABF6622-165C-4E03-A636-C5A8526508D5}">
      <formula1>INDIRECT($N$14)</formula1>
    </dataValidation>
    <dataValidation type="list" allowBlank="1" showInputMessage="1" showErrorMessage="1" sqref="G114:G129" xr:uid="{A2470116-C630-4E17-A102-7A35C34429B6}">
      <formula1>INDIRECT($N$13)</formula1>
    </dataValidation>
    <dataValidation type="list" allowBlank="1" showInputMessage="1" showErrorMessage="1" sqref="G96:G111" xr:uid="{1746AC03-CB62-4A26-B171-26AFE43DDA77}">
      <formula1>INDIRECT($N$12)</formula1>
    </dataValidation>
    <dataValidation type="list" allowBlank="1" showInputMessage="1" showErrorMessage="1" sqref="G78:G93" xr:uid="{6A73FDD7-CA0B-48EE-A7D0-A93B5452F19A}">
      <formula1>INDIRECT($N$11)</formula1>
    </dataValidation>
    <dataValidation type="list" allowBlank="1" showInputMessage="1" showErrorMessage="1" sqref="G60:G75" xr:uid="{03016CDC-8B27-437D-BBBB-93581F0E10B1}">
      <formula1>INDIRECT($N$10)</formula1>
    </dataValidation>
    <dataValidation type="list" allowBlank="1" showInputMessage="1" showErrorMessage="1" sqref="G42:G57" xr:uid="{A01397B2-9519-4B99-8F8E-9F938877C084}">
      <formula1>INDIRECT($N$9)</formula1>
    </dataValidation>
    <dataValidation type="list" allowBlank="1" showInputMessage="1" showErrorMessage="1" sqref="G24:G39" xr:uid="{A7DCF29D-9FAB-456D-928B-44359259B715}">
      <formula1>INDIRECT($N$8)</formula1>
    </dataValidation>
    <dataValidation type="list" allowBlank="1" showInputMessage="1" showErrorMessage="1" sqref="G240:G255" xr:uid="{4885D3B6-3BD2-4BEA-9F1C-65EE432ACDF5}">
      <formula1>INDIRECT($N$20)</formula1>
    </dataValidation>
  </dataValidations>
  <pageMargins left="0.7" right="0.7" top="0.78740157499999996" bottom="0.78740157499999996" header="0.3" footer="0.3"/>
  <tableParts count="14">
    <tablePart r:id="rId1"/>
    <tablePart r:id="rId2"/>
    <tablePart r:id="rId3"/>
    <tablePart r:id="rId4"/>
    <tablePart r:id="rId5"/>
    <tablePart r:id="rId6"/>
    <tablePart r:id="rId7"/>
    <tablePart r:id="rId8"/>
    <tablePart r:id="rId9"/>
    <tablePart r:id="rId10"/>
    <tablePart r:id="rId11"/>
    <tablePart r:id="rId12"/>
    <tablePart r:id="rId13"/>
    <tablePart r:id="rId14"/>
  </tableParts>
  <extLst>
    <ext xmlns:x14="http://schemas.microsoft.com/office/spreadsheetml/2009/9/main" uri="{78C0D931-6437-407d-A8EE-F0AAD7539E65}">
      <x14:conditionalFormattings>
        <x14:conditionalFormatting xmlns:xm="http://schemas.microsoft.com/office/excel/2006/main">
          <x14:cfRule type="expression" priority="2" id="{5FBA0E71-FEF7-4EFD-9D60-80D0568347D1}">
            <xm:f>IF(AND(C8=RAW!$D$28,H8&lt;&gt;1),TRUE,FALSE)</xm:f>
            <x14:dxf>
              <font>
                <color theme="0"/>
              </font>
              <fill>
                <patternFill>
                  <bgColor theme="8"/>
                </patternFill>
              </fill>
            </x14:dxf>
          </x14:cfRule>
          <xm:sqref>H8:H20</xm:sqref>
        </x14:conditionalFormatting>
        <x14:conditionalFormatting xmlns:xm="http://schemas.microsoft.com/office/excel/2006/main">
          <x14:cfRule type="expression" priority="1" id="{13883B23-4796-4C9A-9BCE-CE454801CAF3}">
            <xm:f>IF(AND(C8=RAW!$D$28,I8&lt;&gt;1),TRUE,FALSE)</xm:f>
            <x14:dxf>
              <font>
                <color theme="0"/>
              </font>
              <fill>
                <patternFill>
                  <bgColor theme="8"/>
                </patternFill>
              </fill>
            </x14:dxf>
          </x14:cfRule>
          <xm:sqref>I8:I20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C4FC6B8-811E-41ED-BF9C-2C3D52C96AB6}">
          <x14:formula1>
            <xm:f>RAW!$M$3:$M$4</xm:f>
          </x14:formula1>
          <xm:sqref>F24:F39 F240:F255 F222:F237 F204:F219 F186:F201 F168:F183 F150:F165 F132:F147 F114:F129 F96:F111 F78:F93 F60:F75 F42:F57</xm:sqref>
        </x14:dataValidation>
        <x14:dataValidation type="list" allowBlank="1" showInputMessage="1" showErrorMessage="1" xr:uid="{8E1F401A-3270-4A81-968B-B840733F0DCF}">
          <x14:formula1>
            <xm:f>RAW!$D$11:$D$14</xm:f>
          </x14:formula1>
          <xm:sqref>C8:C20</xm:sqref>
        </x14:dataValidation>
        <x14:dataValidation type="list" allowBlank="1" showInputMessage="1" showErrorMessage="1" xr:uid="{7300023B-84EB-4F1A-AF3A-DE65933723DE}">
          <x14:formula1>
            <xm:f>RAW!$G$3</xm:f>
          </x14:formula1>
          <xm:sqref>D8:I20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CBF2-9AAE-44BD-B7C4-F1FC4BF84BD7}">
  <sheetPr>
    <tabColor rgb="FF569E31"/>
  </sheetPr>
  <dimension ref="B2:F32"/>
  <sheetViews>
    <sheetView zoomScale="110" zoomScaleNormal="110" workbookViewId="0">
      <selection activeCell="D6" sqref="D6"/>
    </sheetView>
  </sheetViews>
  <sheetFormatPr baseColWidth="10" defaultRowHeight="14" x14ac:dyDescent="0.15"/>
  <cols>
    <col min="1" max="1" width="2.6640625" style="4" customWidth="1"/>
    <col min="2" max="2" width="38.5" style="4" bestFit="1" customWidth="1"/>
    <col min="3" max="3" width="7.6640625" style="4" customWidth="1"/>
    <col min="4" max="6" width="30.6640625" style="4" customWidth="1"/>
    <col min="7" max="7" width="14" style="4" bestFit="1" customWidth="1"/>
    <col min="8" max="16384" width="10.83203125" style="4"/>
  </cols>
  <sheetData>
    <row r="2" spans="2:6" ht="14" customHeight="1" x14ac:dyDescent="0.15">
      <c r="B2" s="15" t="s">
        <v>0</v>
      </c>
      <c r="D2" s="120" t="s">
        <v>96</v>
      </c>
      <c r="E2" s="120"/>
    </row>
    <row r="3" spans="2:6" x14ac:dyDescent="0.15">
      <c r="B3" s="16" t="str">
        <f>IF(Hauptmeldebogen_KiSGruTu!C7&lt;&gt;"",Hauptmeldebogen_KiSGruTu!C7,"")</f>
        <v/>
      </c>
      <c r="D3" s="120"/>
      <c r="E3" s="120"/>
    </row>
    <row r="5" spans="2:6" x14ac:dyDescent="0.15">
      <c r="B5" s="19" t="s">
        <v>94</v>
      </c>
      <c r="D5" s="28" t="s">
        <v>26</v>
      </c>
      <c r="E5" s="28" t="s">
        <v>27</v>
      </c>
      <c r="F5" s="28" t="s">
        <v>34</v>
      </c>
    </row>
    <row r="6" spans="2:6" x14ac:dyDescent="0.15">
      <c r="C6" s="14">
        <v>1</v>
      </c>
      <c r="D6" s="31"/>
      <c r="E6" s="31"/>
      <c r="F6" s="31"/>
    </row>
    <row r="7" spans="2:6" x14ac:dyDescent="0.15">
      <c r="C7" s="14">
        <v>2</v>
      </c>
      <c r="D7" s="31"/>
      <c r="E7" s="31"/>
      <c r="F7" s="31"/>
    </row>
    <row r="8" spans="2:6" x14ac:dyDescent="0.15">
      <c r="C8" s="14">
        <v>3</v>
      </c>
      <c r="D8" s="31"/>
      <c r="E8" s="31"/>
      <c r="F8" s="31"/>
    </row>
    <row r="9" spans="2:6" x14ac:dyDescent="0.15">
      <c r="C9" s="14">
        <v>4</v>
      </c>
      <c r="D9" s="31"/>
      <c r="E9" s="31"/>
      <c r="F9" s="31"/>
    </row>
    <row r="10" spans="2:6" x14ac:dyDescent="0.15">
      <c r="C10" s="14">
        <v>5</v>
      </c>
      <c r="D10" s="31"/>
      <c r="E10" s="31"/>
      <c r="F10" s="31"/>
    </row>
    <row r="11" spans="2:6" x14ac:dyDescent="0.15">
      <c r="C11" s="14">
        <v>6</v>
      </c>
      <c r="D11" s="31"/>
      <c r="E11" s="31"/>
      <c r="F11" s="31"/>
    </row>
    <row r="12" spans="2:6" x14ac:dyDescent="0.15">
      <c r="C12" s="14">
        <v>7</v>
      </c>
      <c r="D12" s="31"/>
      <c r="E12" s="31"/>
      <c r="F12" s="31"/>
    </row>
    <row r="13" spans="2:6" x14ac:dyDescent="0.15">
      <c r="C13" s="14">
        <v>8</v>
      </c>
      <c r="D13" s="31"/>
      <c r="E13" s="31"/>
      <c r="F13" s="31"/>
    </row>
    <row r="14" spans="2:6" x14ac:dyDescent="0.15">
      <c r="C14" s="14">
        <v>9</v>
      </c>
      <c r="D14" s="31"/>
      <c r="E14" s="31"/>
      <c r="F14" s="31"/>
    </row>
    <row r="15" spans="2:6" x14ac:dyDescent="0.15">
      <c r="C15" s="14">
        <v>10</v>
      </c>
      <c r="D15" s="31"/>
      <c r="E15" s="31"/>
      <c r="F15" s="31"/>
    </row>
    <row r="17" spans="2:5" x14ac:dyDescent="0.15">
      <c r="B17" s="19" t="s">
        <v>95</v>
      </c>
      <c r="D17" s="28" t="s">
        <v>26</v>
      </c>
      <c r="E17" s="28" t="s">
        <v>27</v>
      </c>
    </row>
    <row r="18" spans="2:5" x14ac:dyDescent="0.15">
      <c r="C18" s="14">
        <v>1</v>
      </c>
      <c r="D18" s="31"/>
      <c r="E18" s="31"/>
    </row>
    <row r="19" spans="2:5" x14ac:dyDescent="0.15">
      <c r="C19" s="14">
        <v>2</v>
      </c>
      <c r="D19" s="31"/>
      <c r="E19" s="31"/>
    </row>
    <row r="20" spans="2:5" x14ac:dyDescent="0.15">
      <c r="C20" s="14">
        <v>3</v>
      </c>
      <c r="D20" s="31"/>
      <c r="E20" s="31"/>
    </row>
    <row r="21" spans="2:5" x14ac:dyDescent="0.15">
      <c r="C21" s="14">
        <v>4</v>
      </c>
      <c r="D21" s="31"/>
      <c r="E21" s="31"/>
    </row>
    <row r="22" spans="2:5" x14ac:dyDescent="0.15">
      <c r="C22" s="14">
        <v>5</v>
      </c>
      <c r="D22" s="31"/>
      <c r="E22" s="31"/>
    </row>
    <row r="23" spans="2:5" x14ac:dyDescent="0.15">
      <c r="C23" s="14">
        <v>6</v>
      </c>
      <c r="D23" s="31"/>
      <c r="E23" s="31"/>
    </row>
    <row r="24" spans="2:5" x14ac:dyDescent="0.15">
      <c r="C24" s="14">
        <v>7</v>
      </c>
      <c r="D24" s="31"/>
      <c r="E24" s="31"/>
    </row>
    <row r="25" spans="2:5" x14ac:dyDescent="0.15">
      <c r="C25" s="14">
        <v>8</v>
      </c>
      <c r="D25" s="31"/>
      <c r="E25" s="31"/>
    </row>
    <row r="26" spans="2:5" x14ac:dyDescent="0.15">
      <c r="C26" s="14">
        <v>9</v>
      </c>
      <c r="D26" s="31"/>
      <c r="E26" s="31"/>
    </row>
    <row r="27" spans="2:5" x14ac:dyDescent="0.15">
      <c r="C27" s="14">
        <v>10</v>
      </c>
      <c r="D27" s="31"/>
      <c r="E27" s="31"/>
    </row>
    <row r="28" spans="2:5" x14ac:dyDescent="0.15">
      <c r="C28" s="14">
        <v>11</v>
      </c>
      <c r="D28" s="31"/>
      <c r="E28" s="31"/>
    </row>
    <row r="29" spans="2:5" x14ac:dyDescent="0.15">
      <c r="C29" s="14">
        <v>12</v>
      </c>
      <c r="D29" s="31"/>
      <c r="E29" s="31"/>
    </row>
    <row r="30" spans="2:5" x14ac:dyDescent="0.15">
      <c r="C30" s="14">
        <v>13</v>
      </c>
      <c r="D30" s="31"/>
      <c r="E30" s="31"/>
    </row>
    <row r="31" spans="2:5" x14ac:dyDescent="0.15">
      <c r="C31" s="14">
        <v>14</v>
      </c>
      <c r="D31" s="31"/>
      <c r="E31" s="31"/>
    </row>
    <row r="32" spans="2:5" x14ac:dyDescent="0.15">
      <c r="C32" s="14">
        <v>15</v>
      </c>
      <c r="D32" s="31"/>
      <c r="E32" s="31"/>
    </row>
  </sheetData>
  <sheetProtection algorithmName="SHA-512" hashValue="c+RCOnlpOtMN5oMN7/Ji/CoUOmhg3eG5zieeaHKDs6fhAYX9Rb77dIobU0GNkbIhmmd6zxEyoD46YvuU+ib8Pw==" saltValue="MV9gRK9SwbT8g2YWHAO6eA==" spinCount="100000" sheet="1" objects="1" scenarios="1"/>
  <mergeCells count="1">
    <mergeCell ref="D2:E3"/>
  </mergeCells>
  <pageMargins left="0.7" right="0.7" top="0.78740157499999996" bottom="0.78740157499999996"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AAE90-D368-468B-9FD5-ECDFF03EAF32}">
  <sheetPr>
    <tabColor rgb="FF20E3FF"/>
  </sheetPr>
  <dimension ref="B2:C18"/>
  <sheetViews>
    <sheetView zoomScale="140" zoomScaleNormal="140" workbookViewId="0">
      <selection activeCell="F12" sqref="F12"/>
    </sheetView>
  </sheetViews>
  <sheetFormatPr baseColWidth="10" defaultRowHeight="14" x14ac:dyDescent="0.15"/>
  <cols>
    <col min="1" max="1" width="2.6640625" style="4" customWidth="1"/>
    <col min="2" max="2" width="65.83203125" style="4" bestFit="1" customWidth="1"/>
    <col min="3" max="3" width="35.6640625" style="4" customWidth="1"/>
    <col min="4" max="16384" width="10.83203125" style="4"/>
  </cols>
  <sheetData>
    <row r="2" spans="2:3" x14ac:dyDescent="0.15">
      <c r="B2" s="15" t="s">
        <v>0</v>
      </c>
    </row>
    <row r="3" spans="2:3" x14ac:dyDescent="0.15">
      <c r="B3" s="16" t="str">
        <f>IF(Hauptmeldebogen_KiSGruTu!C7&lt;&gt;"",Hauptmeldebogen_KiSGruTu!C7,"")</f>
        <v/>
      </c>
    </row>
    <row r="5" spans="2:3" x14ac:dyDescent="0.15">
      <c r="B5" s="93" t="s">
        <v>161</v>
      </c>
      <c r="C5" s="98"/>
    </row>
    <row r="6" spans="2:3" x14ac:dyDescent="0.15">
      <c r="B6" s="94" t="s">
        <v>170</v>
      </c>
      <c r="C6" s="99"/>
    </row>
    <row r="7" spans="2:3" ht="6" customHeight="1" x14ac:dyDescent="0.15">
      <c r="B7" s="40"/>
    </row>
    <row r="8" spans="2:3" x14ac:dyDescent="0.15">
      <c r="B8" s="93" t="s">
        <v>181</v>
      </c>
      <c r="C8" s="73"/>
    </row>
    <row r="9" spans="2:3" x14ac:dyDescent="0.15">
      <c r="B9" s="94" t="s">
        <v>183</v>
      </c>
      <c r="C9" s="100"/>
    </row>
    <row r="10" spans="2:3" x14ac:dyDescent="0.15">
      <c r="B10" s="94" t="s">
        <v>182</v>
      </c>
      <c r="C10" s="100"/>
    </row>
    <row r="11" spans="2:3" ht="6" customHeight="1" x14ac:dyDescent="0.15">
      <c r="B11" s="40"/>
    </row>
    <row r="12" spans="2:3" x14ac:dyDescent="0.15">
      <c r="B12" s="94" t="s">
        <v>164</v>
      </c>
      <c r="C12" s="98"/>
    </row>
    <row r="13" spans="2:3" ht="6" customHeight="1" x14ac:dyDescent="0.15">
      <c r="B13" s="40"/>
    </row>
    <row r="14" spans="2:3" x14ac:dyDescent="0.15">
      <c r="B14" s="95" t="s">
        <v>165</v>
      </c>
      <c r="C14" s="73"/>
    </row>
    <row r="15" spans="2:3" x14ac:dyDescent="0.15">
      <c r="B15" s="96" t="s">
        <v>166</v>
      </c>
      <c r="C15" s="100"/>
    </row>
    <row r="16" spans="2:3" x14ac:dyDescent="0.15">
      <c r="B16" s="96" t="s">
        <v>167</v>
      </c>
      <c r="C16" s="100"/>
    </row>
    <row r="17" spans="2:3" x14ac:dyDescent="0.15">
      <c r="B17" s="97" t="s">
        <v>168</v>
      </c>
      <c r="C17" s="100"/>
    </row>
    <row r="18" spans="2:3" x14ac:dyDescent="0.15">
      <c r="B18" s="97" t="s">
        <v>169</v>
      </c>
      <c r="C18" s="100"/>
    </row>
  </sheetData>
  <sheetProtection algorithmName="SHA-512" hashValue="cW2p9L+yIkz9uLA2UVS5I8Fy2NrUDTTFTNG7usVYMTkH4ULVOaTa5BudQg1ikf9/CXopCf7zmgfguZPcts/BNg==" saltValue="3ylTvnPMcW0RXTw7zGgxnA==" spinCount="100000" sheet="1" objects="1" scenarios="1"/>
  <dataValidations count="1">
    <dataValidation type="whole" allowBlank="1" showInputMessage="1" showErrorMessage="1" sqref="C16:C18" xr:uid="{8131BA86-8F8D-4310-9A7B-6E936E052104}">
      <formula1>0</formula1>
      <formula2>500</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85A2588-A54F-41AA-A52E-7DF234327BCD}">
          <x14:formula1>
            <xm:f>RAW!$AJ$3:$AJ$4</xm:f>
          </x14:formula1>
          <xm:sqref>C15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68F6-8E13-4033-AD8F-9FC31108E1C2}">
  <sheetPr>
    <tabColor theme="8"/>
  </sheetPr>
  <dimension ref="B2:I18"/>
  <sheetViews>
    <sheetView zoomScaleNormal="100" workbookViewId="0">
      <selection activeCell="C8" sqref="C8"/>
    </sheetView>
  </sheetViews>
  <sheetFormatPr baseColWidth="10" defaultRowHeight="14" x14ac:dyDescent="0.15"/>
  <cols>
    <col min="1" max="1" width="2.6640625" style="4" customWidth="1"/>
    <col min="2" max="2" width="28.33203125" style="4" customWidth="1"/>
    <col min="3" max="16384" width="10.83203125" style="4"/>
  </cols>
  <sheetData>
    <row r="2" spans="2:9" x14ac:dyDescent="0.15">
      <c r="B2" s="15" t="s">
        <v>0</v>
      </c>
    </row>
    <row r="3" spans="2:9" x14ac:dyDescent="0.15">
      <c r="B3" s="16" t="str">
        <f>IF(Hauptmeldebogen_KiSGruTu!C7&lt;&gt;"",Hauptmeldebogen_KiSGruTu!C7,"")</f>
        <v/>
      </c>
    </row>
    <row r="5" spans="2:9" x14ac:dyDescent="0.15">
      <c r="B5" s="34" t="s">
        <v>89</v>
      </c>
    </row>
    <row r="7" spans="2:9" x14ac:dyDescent="0.15">
      <c r="B7" s="64" t="s">
        <v>83</v>
      </c>
      <c r="C7" s="64" t="s">
        <v>84</v>
      </c>
    </row>
    <row r="8" spans="2:9" ht="14" customHeight="1" x14ac:dyDescent="0.15">
      <c r="B8" s="64">
        <v>128</v>
      </c>
      <c r="C8" s="32"/>
      <c r="E8" s="123" t="s">
        <v>90</v>
      </c>
      <c r="F8" s="123"/>
      <c r="G8" s="123"/>
      <c r="H8" s="123"/>
      <c r="I8" s="123"/>
    </row>
    <row r="9" spans="2:9" x14ac:dyDescent="0.15">
      <c r="B9" s="64">
        <v>140</v>
      </c>
      <c r="C9" s="32"/>
      <c r="E9" s="123"/>
      <c r="F9" s="123"/>
      <c r="G9" s="123"/>
      <c r="H9" s="123"/>
      <c r="I9" s="123"/>
    </row>
    <row r="10" spans="2:9" x14ac:dyDescent="0.15">
      <c r="B10" s="64">
        <v>152</v>
      </c>
      <c r="C10" s="32"/>
      <c r="E10" s="123"/>
      <c r="F10" s="123"/>
      <c r="G10" s="123"/>
      <c r="H10" s="123"/>
      <c r="I10" s="123"/>
    </row>
    <row r="11" spans="2:9" x14ac:dyDescent="0.15">
      <c r="B11" s="64">
        <v>164</v>
      </c>
      <c r="C11" s="32"/>
      <c r="E11" s="123"/>
      <c r="F11" s="123"/>
      <c r="G11" s="123"/>
      <c r="H11" s="123"/>
      <c r="I11" s="123"/>
    </row>
    <row r="12" spans="2:9" ht="14.5" customHeight="1" x14ac:dyDescent="0.15">
      <c r="B12" s="64" t="s">
        <v>85</v>
      </c>
      <c r="C12" s="32"/>
    </row>
    <row r="13" spans="2:9" x14ac:dyDescent="0.15">
      <c r="B13" s="64" t="s">
        <v>86</v>
      </c>
      <c r="C13" s="32"/>
      <c r="E13" s="121" t="s">
        <v>91</v>
      </c>
      <c r="F13" s="121"/>
      <c r="G13" s="121"/>
      <c r="H13" s="121"/>
      <c r="I13" s="65">
        <f>Hauptmeldebogen_KiSGruTu!C21</f>
        <v>0</v>
      </c>
    </row>
    <row r="14" spans="2:9" x14ac:dyDescent="0.15">
      <c r="B14" s="64" t="s">
        <v>87</v>
      </c>
      <c r="C14" s="32"/>
      <c r="I14" s="41"/>
    </row>
    <row r="15" spans="2:9" ht="15" x14ac:dyDescent="0.2">
      <c r="B15" s="64" t="s">
        <v>88</v>
      </c>
      <c r="C15" s="32"/>
      <c r="E15" s="121" t="s">
        <v>92</v>
      </c>
      <c r="F15" s="121"/>
      <c r="G15" s="121"/>
      <c r="H15" s="121"/>
      <c r="I15" s="66">
        <f>Hauptmeldebogen_KiSGruTu!C23</f>
        <v>0</v>
      </c>
    </row>
    <row r="16" spans="2:9" ht="14.5" customHeight="1" x14ac:dyDescent="0.15">
      <c r="B16" s="64" t="s">
        <v>135</v>
      </c>
      <c r="C16" s="32"/>
      <c r="I16" s="41"/>
    </row>
    <row r="17" spans="2:9" ht="15" thickBot="1" x14ac:dyDescent="0.2">
      <c r="B17" s="82" t="s">
        <v>151</v>
      </c>
      <c r="C17" s="83">
        <f>SUM(Tabelle26[Anzahl])</f>
        <v>0</v>
      </c>
      <c r="E17" s="122" t="s">
        <v>93</v>
      </c>
      <c r="F17" s="122"/>
      <c r="G17" s="122"/>
      <c r="H17" s="122"/>
      <c r="I17" s="67">
        <f>SUM(I13,I15)</f>
        <v>0</v>
      </c>
    </row>
    <row r="18" spans="2:9" ht="14" customHeight="1" thickTop="1" x14ac:dyDescent="0.15"/>
  </sheetData>
  <sheetProtection algorithmName="SHA-512" hashValue="4SMBsJyovl4qjHd+Aq61Y1nMXcUzDiFPtawXCdRHqrwTYNZ0aXuFZp7P2FBuPe4FeEUUUP4GjAmEFi7BabQMWg==" saltValue="N2eliXGAuszvX5oynmWomg==" spinCount="100000" sheet="1" objects="1" scenarios="1"/>
  <mergeCells count="4">
    <mergeCell ref="E13:H13"/>
    <mergeCell ref="E15:H15"/>
    <mergeCell ref="E17:H17"/>
    <mergeCell ref="E8:I11"/>
  </mergeCells>
  <conditionalFormatting sqref="C17">
    <cfRule type="cellIs" dxfId="10" priority="1" operator="equal">
      <formula>$I$17</formula>
    </cfRule>
    <cfRule type="cellIs" dxfId="9" priority="2" operator="greaterThan">
      <formula>$I$17</formula>
    </cfRule>
    <cfRule type="cellIs" dxfId="8" priority="3" operator="lessThan">
      <formula>$I$17</formula>
    </cfRule>
  </conditionalFormatting>
  <dataValidations count="1">
    <dataValidation type="whole" allowBlank="1" showInputMessage="1" showErrorMessage="1" sqref="C8:C16" xr:uid="{A6975F0C-B0AD-46E2-A210-F40E4507431F}">
      <formula1>0</formula1>
      <formula2>500</formula2>
    </dataValidation>
  </dataValidations>
  <pageMargins left="0.7" right="0.7" top="0.78740157499999996" bottom="0.78740157499999996"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D1B4E-11BF-4885-B96C-6B47293DE031}">
  <sheetPr>
    <tabColor rgb="FF4A94FF"/>
  </sheetPr>
  <dimension ref="B2:M16"/>
  <sheetViews>
    <sheetView tabSelected="1" zoomScaleNormal="100" workbookViewId="0">
      <selection activeCell="F21" sqref="F21"/>
    </sheetView>
  </sheetViews>
  <sheetFormatPr baseColWidth="10" defaultRowHeight="14" x14ac:dyDescent="0.15"/>
  <cols>
    <col min="1" max="1" width="2.6640625" style="4" customWidth="1"/>
    <col min="2" max="2" width="28.33203125" style="4" customWidth="1"/>
    <col min="3" max="3" width="10.83203125" style="4"/>
    <col min="4" max="4" width="25.33203125" style="4" bestFit="1" customWidth="1"/>
    <col min="5" max="5" width="25.5" style="4" bestFit="1" customWidth="1"/>
    <col min="6" max="12" width="10.83203125" style="4"/>
    <col min="13" max="13" width="0" style="4" hidden="1" customWidth="1"/>
    <col min="14" max="16384" width="10.83203125" style="4"/>
  </cols>
  <sheetData>
    <row r="2" spans="2:13" x14ac:dyDescent="0.15">
      <c r="B2" s="15" t="s">
        <v>0</v>
      </c>
    </row>
    <row r="3" spans="2:13" x14ac:dyDescent="0.15">
      <c r="B3" s="16" t="str">
        <f>IF(Hauptmeldebogen_KiSGruTu!C7&lt;&gt;"",Hauptmeldebogen_KiSGruTu!C7,"")</f>
        <v/>
      </c>
    </row>
    <row r="5" spans="2:13" x14ac:dyDescent="0.15">
      <c r="B5" s="34" t="s">
        <v>114</v>
      </c>
    </row>
    <row r="7" spans="2:13" ht="34.5" customHeight="1" x14ac:dyDescent="0.15">
      <c r="B7" s="89" t="s">
        <v>97</v>
      </c>
      <c r="C7" s="89" t="s">
        <v>84</v>
      </c>
      <c r="D7" s="85" t="s">
        <v>155</v>
      </c>
      <c r="E7" s="85" t="s">
        <v>156</v>
      </c>
      <c r="G7" s="123" t="s">
        <v>98</v>
      </c>
      <c r="H7" s="123"/>
      <c r="I7" s="123"/>
      <c r="J7" s="123"/>
      <c r="K7" s="123"/>
    </row>
    <row r="8" spans="2:13" x14ac:dyDescent="0.15">
      <c r="B8" s="84" t="s">
        <v>184</v>
      </c>
      <c r="C8" s="87"/>
      <c r="D8" s="88"/>
      <c r="E8" s="88"/>
      <c r="G8" s="123"/>
      <c r="H8" s="123"/>
      <c r="I8" s="123"/>
      <c r="J8" s="123"/>
      <c r="K8" s="123"/>
      <c r="M8" s="90">
        <f>SUM(Tabelle2630[[#This Row],[davon
laktoseintolerant]:[davon
Glutenunverträglichkeit]])</f>
        <v>0</v>
      </c>
    </row>
    <row r="9" spans="2:13" x14ac:dyDescent="0.15">
      <c r="B9" s="84" t="s">
        <v>152</v>
      </c>
      <c r="C9" s="87"/>
      <c r="D9" s="88"/>
      <c r="E9" s="88"/>
      <c r="G9" s="123"/>
      <c r="H9" s="123"/>
      <c r="I9" s="123"/>
      <c r="J9" s="123"/>
      <c r="K9" s="123"/>
      <c r="M9" s="90">
        <f>SUM(Tabelle2630[[#This Row],[davon
laktoseintolerant]:[davon
Glutenunverträglichkeit]])</f>
        <v>0</v>
      </c>
    </row>
    <row r="10" spans="2:13" x14ac:dyDescent="0.15">
      <c r="B10" s="84" t="s">
        <v>153</v>
      </c>
      <c r="C10" s="87"/>
      <c r="D10" s="88"/>
      <c r="E10" s="88"/>
      <c r="G10" s="123"/>
      <c r="H10" s="123"/>
      <c r="I10" s="123"/>
      <c r="J10" s="123"/>
      <c r="K10" s="123"/>
      <c r="M10" s="90">
        <f>SUM(Tabelle2630[[#This Row],[davon
laktoseintolerant]:[davon
Glutenunverträglichkeit]])</f>
        <v>0</v>
      </c>
    </row>
    <row r="11" spans="2:13" ht="14.5" customHeight="1" thickBot="1" x14ac:dyDescent="0.2">
      <c r="B11" s="82" t="s">
        <v>151</v>
      </c>
      <c r="C11" s="83">
        <f>SUM(Tabelle2630[Anzahl])</f>
        <v>0</v>
      </c>
      <c r="D11" s="91">
        <f>SUM(Tabelle2630[davon
laktoseintolerant])</f>
        <v>0</v>
      </c>
      <c r="E11" s="91">
        <f>SUM(Tabelle2630[davon
Glutenunverträglichkeit])</f>
        <v>0</v>
      </c>
      <c r="M11" s="90">
        <f>SUM(D11:E11)</f>
        <v>0</v>
      </c>
    </row>
    <row r="12" spans="2:13" ht="14" customHeight="1" thickTop="1" x14ac:dyDescent="0.15">
      <c r="G12" s="121" t="s">
        <v>91</v>
      </c>
      <c r="H12" s="121"/>
      <c r="I12" s="121"/>
      <c r="J12" s="121"/>
      <c r="K12" s="65">
        <f>Hauptmeldebogen_KiSGruTu!C21</f>
        <v>0</v>
      </c>
    </row>
    <row r="13" spans="2:13" ht="14.5" customHeight="1" x14ac:dyDescent="0.15">
      <c r="K13" s="41"/>
    </row>
    <row r="14" spans="2:13" x14ac:dyDescent="0.15">
      <c r="G14" s="121" t="s">
        <v>92</v>
      </c>
      <c r="H14" s="121"/>
      <c r="I14" s="121"/>
      <c r="J14" s="121"/>
      <c r="K14" s="65">
        <f>Hauptmeldebogen_KiSGruTu!C23</f>
        <v>0</v>
      </c>
    </row>
    <row r="15" spans="2:13" ht="14.5" customHeight="1" x14ac:dyDescent="0.15">
      <c r="K15" s="41"/>
    </row>
    <row r="16" spans="2:13" x14ac:dyDescent="0.15">
      <c r="G16" s="122" t="s">
        <v>93</v>
      </c>
      <c r="H16" s="122"/>
      <c r="I16" s="122"/>
      <c r="J16" s="122"/>
      <c r="K16" s="67">
        <f>SUM(K12,K14)</f>
        <v>0</v>
      </c>
    </row>
  </sheetData>
  <sheetProtection algorithmName="SHA-512" hashValue="0aE1WgfFz/aeEPtEN0s4VHV2a8V1ovllWp8qi3ByDbG2G8U8x5U78/m8pZiuz9zQc1vVB6IHGFWQa0gI/WdwDQ==" saltValue="fKcv6qXD6NYMfbnfeAeGJA==" spinCount="100000" sheet="1" objects="1" scenarios="1"/>
  <mergeCells count="4">
    <mergeCell ref="G12:J12"/>
    <mergeCell ref="G14:J14"/>
    <mergeCell ref="G16:J16"/>
    <mergeCell ref="G7:K10"/>
  </mergeCells>
  <conditionalFormatting sqref="C11">
    <cfRule type="cellIs" dxfId="7" priority="9" operator="equal">
      <formula>$K$16</formula>
    </cfRule>
    <cfRule type="cellIs" dxfId="6" priority="10" operator="greaterThan">
      <formula>$K$16</formula>
    </cfRule>
    <cfRule type="cellIs" dxfId="5" priority="11" operator="lessThan">
      <formula>$K$16</formula>
    </cfRule>
  </conditionalFormatting>
  <conditionalFormatting sqref="D8:E8">
    <cfRule type="expression" dxfId="4" priority="4">
      <formula>$M$8&gt;$C$8</formula>
    </cfRule>
    <cfRule type="cellIs" dxfId="3" priority="5" operator="greaterThan">
      <formula>$M$8</formula>
    </cfRule>
  </conditionalFormatting>
  <conditionalFormatting sqref="D9:E9">
    <cfRule type="expression" dxfId="2" priority="3">
      <formula>$M$9&gt;$C$9</formula>
    </cfRule>
  </conditionalFormatting>
  <conditionalFormatting sqref="D10:E10">
    <cfRule type="expression" dxfId="1" priority="2">
      <formula>$M$10&gt;$C$10</formula>
    </cfRule>
  </conditionalFormatting>
  <conditionalFormatting sqref="D11:E11">
    <cfRule type="expression" dxfId="0" priority="1">
      <formula>$M$11&gt;$C$11</formula>
    </cfRule>
  </conditionalFormatting>
  <dataValidations count="1">
    <dataValidation type="whole" allowBlank="1" showInputMessage="1" showErrorMessage="1" sqref="C8:E10" xr:uid="{677F93A3-9078-4DBC-BA9D-1B5F3070BEE6}">
      <formula1>0</formula1>
      <formula2>500</formula2>
    </dataValidation>
  </dataValidations>
  <pageMargins left="0.7" right="0.7" top="0.78740157499999996" bottom="0.78740157499999996"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B2:AJ91"/>
  <sheetViews>
    <sheetView zoomScale="115" zoomScaleNormal="115" workbookViewId="0"/>
  </sheetViews>
  <sheetFormatPr baseColWidth="10" defaultColWidth="10.83203125" defaultRowHeight="14" x14ac:dyDescent="0.15"/>
  <cols>
    <col min="1" max="1" width="2.6640625" style="102" customWidth="1"/>
    <col min="2" max="2" width="61" style="102" bestFit="1" customWidth="1"/>
    <col min="3" max="3" width="2.5" style="102" customWidth="1"/>
    <col min="4" max="4" width="13.33203125" style="102" bestFit="1" customWidth="1"/>
    <col min="5" max="5" width="19.6640625" style="102" bestFit="1" customWidth="1"/>
    <col min="6" max="6" width="10.1640625" style="102" bestFit="1" customWidth="1"/>
    <col min="7" max="7" width="21" style="102" bestFit="1" customWidth="1"/>
    <col min="8" max="8" width="15.5" style="102" bestFit="1" customWidth="1"/>
    <col min="9" max="9" width="22.6640625" style="102" bestFit="1" customWidth="1"/>
    <col min="10" max="10" width="16.5" style="102" bestFit="1" customWidth="1"/>
    <col min="11" max="11" width="7.5" style="102" bestFit="1" customWidth="1"/>
    <col min="12" max="12" width="14.83203125" style="102" bestFit="1" customWidth="1"/>
    <col min="13" max="13" width="14.83203125" style="102" customWidth="1"/>
    <col min="14" max="14" width="10.83203125" style="102"/>
    <col min="15" max="15" width="2.6640625" style="102" customWidth="1"/>
    <col min="16" max="16" width="12.6640625" style="102" bestFit="1" customWidth="1"/>
    <col min="17" max="17" width="2.6640625" style="102" customWidth="1"/>
    <col min="18" max="18" width="15.33203125" style="102" bestFit="1" customWidth="1"/>
    <col min="19" max="19" width="2.6640625" style="102" customWidth="1"/>
    <col min="20" max="20" width="16.6640625" style="102" bestFit="1" customWidth="1"/>
    <col min="21" max="21" width="2.6640625" style="102" customWidth="1"/>
    <col min="22" max="22" width="12.6640625" style="102" bestFit="1" customWidth="1"/>
    <col min="23" max="23" width="2.6640625" style="102" customWidth="1"/>
    <col min="24" max="24" width="17" style="102" bestFit="1" customWidth="1"/>
    <col min="25" max="25" width="2.6640625" style="102" customWidth="1"/>
    <col min="26" max="26" width="12.6640625" style="102" bestFit="1" customWidth="1"/>
    <col min="27" max="27" width="2.6640625" style="102" customWidth="1"/>
    <col min="28" max="28" width="12.6640625" style="102" bestFit="1" customWidth="1"/>
    <col min="29" max="29" width="2.6640625" style="102" customWidth="1"/>
    <col min="30" max="30" width="11.5" style="102" bestFit="1" customWidth="1"/>
    <col min="31" max="31" width="2.6640625" style="102" customWidth="1"/>
    <col min="32" max="32" width="11.5" style="102" bestFit="1" customWidth="1"/>
    <col min="33" max="33" width="2.6640625" style="102" customWidth="1"/>
    <col min="34" max="34" width="15" style="102" bestFit="1" customWidth="1"/>
    <col min="35" max="35" width="2.6640625" style="102" customWidth="1"/>
    <col min="36" max="36" width="25.6640625" style="102" bestFit="1" customWidth="1"/>
    <col min="37" max="37" width="2.6640625" style="102" customWidth="1"/>
    <col min="38" max="16384" width="10.83203125" style="102"/>
  </cols>
  <sheetData>
    <row r="2" spans="2:36" x14ac:dyDescent="0.15">
      <c r="B2" s="101" t="s">
        <v>79</v>
      </c>
      <c r="D2" s="101" t="s">
        <v>1</v>
      </c>
      <c r="E2" s="101" t="s">
        <v>2</v>
      </c>
      <c r="F2" s="101" t="s">
        <v>3</v>
      </c>
      <c r="G2" s="101" t="s">
        <v>4</v>
      </c>
      <c r="H2" s="101" t="s">
        <v>5</v>
      </c>
      <c r="I2" s="101" t="s">
        <v>30</v>
      </c>
      <c r="J2" s="101" t="s">
        <v>44</v>
      </c>
      <c r="K2" s="101" t="s">
        <v>6</v>
      </c>
      <c r="L2" s="101" t="s">
        <v>7</v>
      </c>
      <c r="M2" s="101" t="s">
        <v>67</v>
      </c>
      <c r="N2" s="101" t="s">
        <v>9</v>
      </c>
      <c r="P2" s="101" t="s">
        <v>13</v>
      </c>
      <c r="R2" s="101" t="s">
        <v>17</v>
      </c>
      <c r="T2" s="101" t="s">
        <v>19</v>
      </c>
      <c r="V2" s="101" t="s">
        <v>21</v>
      </c>
      <c r="X2" s="101" t="s">
        <v>23</v>
      </c>
      <c r="Z2" s="101" t="s">
        <v>24</v>
      </c>
      <c r="AB2" s="101" t="s">
        <v>25</v>
      </c>
      <c r="AD2" s="101" t="s">
        <v>101</v>
      </c>
      <c r="AE2" s="101"/>
      <c r="AF2" s="101" t="s">
        <v>102</v>
      </c>
      <c r="AG2" s="101"/>
      <c r="AH2" s="101" t="s">
        <v>103</v>
      </c>
      <c r="AJ2" s="101" t="s">
        <v>171</v>
      </c>
    </row>
    <row r="3" spans="2:36" x14ac:dyDescent="0.15">
      <c r="B3" s="102" t="s">
        <v>177</v>
      </c>
      <c r="D3" s="102" t="s">
        <v>9</v>
      </c>
      <c r="E3" s="102">
        <v>4</v>
      </c>
      <c r="F3" s="102" t="s">
        <v>10</v>
      </c>
      <c r="G3" s="102">
        <v>1</v>
      </c>
      <c r="H3" s="102">
        <v>0</v>
      </c>
      <c r="I3" s="102">
        <v>0</v>
      </c>
      <c r="J3" s="102">
        <v>0</v>
      </c>
      <c r="K3" s="102" t="s">
        <v>11</v>
      </c>
      <c r="L3" s="102" t="s">
        <v>12</v>
      </c>
      <c r="M3" s="102" t="s">
        <v>36</v>
      </c>
      <c r="N3" s="102">
        <f ca="1">YEAR(TODAY())-6</f>
        <v>2020</v>
      </c>
      <c r="P3" s="102">
        <f ca="1">YEAR(TODAY())-8</f>
        <v>2018</v>
      </c>
      <c r="R3" s="102">
        <f ca="1">YEAR(TODAY())-12</f>
        <v>2014</v>
      </c>
      <c r="T3" s="102">
        <f ca="1">YEAR(TODAY())-12</f>
        <v>2014</v>
      </c>
      <c r="V3" s="102">
        <f ca="1">YEAR(TODAY())-16</f>
        <v>2010</v>
      </c>
      <c r="X3" s="102">
        <f ca="1">YEAR(TODAY())-14</f>
        <v>2012</v>
      </c>
      <c r="Z3" s="102">
        <f ca="1">YEAR(TODAY())-16</f>
        <v>2010</v>
      </c>
      <c r="AB3" s="102">
        <f ca="1">YEAR(TODAY())-25</f>
        <v>2001</v>
      </c>
      <c r="AD3" s="102">
        <f ca="1">YEAR(TODAY())-8</f>
        <v>2018</v>
      </c>
      <c r="AF3" s="102">
        <f ca="1">YEAR(TODAY())-8</f>
        <v>2018</v>
      </c>
      <c r="AH3" s="102">
        <f ca="1">YEAR(TODAY())-6</f>
        <v>2020</v>
      </c>
      <c r="AJ3" s="102" t="s">
        <v>12</v>
      </c>
    </row>
    <row r="4" spans="2:36" x14ac:dyDescent="0.15">
      <c r="D4" s="102" t="s">
        <v>13</v>
      </c>
      <c r="E4" s="102">
        <v>4</v>
      </c>
      <c r="F4" s="102" t="s">
        <v>14</v>
      </c>
      <c r="H4" s="102">
        <v>1</v>
      </c>
      <c r="I4" s="102">
        <v>1</v>
      </c>
      <c r="J4" s="102">
        <v>1</v>
      </c>
      <c r="K4" s="102" t="s">
        <v>15</v>
      </c>
      <c r="L4" s="102" t="s">
        <v>16</v>
      </c>
      <c r="M4" s="102" t="s">
        <v>35</v>
      </c>
      <c r="N4" s="102">
        <f ca="1">YEAR(TODAY())-7</f>
        <v>2019</v>
      </c>
      <c r="P4" s="102">
        <f ca="1">YEAR(TODAY())-9</f>
        <v>2017</v>
      </c>
      <c r="R4" s="102">
        <f ca="1">YEAR(TODAY())-13</f>
        <v>2013</v>
      </c>
      <c r="T4" s="102">
        <f ca="1">YEAR(TODAY())-13</f>
        <v>2013</v>
      </c>
      <c r="V4" s="102">
        <f ca="1">YEAR(TODAY())-17</f>
        <v>2009</v>
      </c>
      <c r="X4" s="102">
        <f ca="1">YEAR(TODAY())-15</f>
        <v>2011</v>
      </c>
      <c r="Z4" s="102">
        <f ca="1">YEAR(TODAY())-17</f>
        <v>2009</v>
      </c>
      <c r="AB4" s="102">
        <f ca="1">YEAR(TODAY())-26</f>
        <v>2000</v>
      </c>
      <c r="AD4" s="102">
        <f ca="1">YEAR(TODAY())-9</f>
        <v>2017</v>
      </c>
      <c r="AF4" s="102">
        <f ca="1">YEAR(TODAY())-9</f>
        <v>2017</v>
      </c>
      <c r="AH4" s="102">
        <f ca="1">YEAR(TODAY())-7</f>
        <v>2019</v>
      </c>
      <c r="AJ4" s="102" t="s">
        <v>16</v>
      </c>
    </row>
    <row r="5" spans="2:36" x14ac:dyDescent="0.15">
      <c r="B5" s="101" t="s">
        <v>80</v>
      </c>
      <c r="D5" s="102" t="s">
        <v>145</v>
      </c>
      <c r="E5" s="102">
        <v>4</v>
      </c>
      <c r="F5" s="102" t="s">
        <v>18</v>
      </c>
      <c r="H5" s="102">
        <v>2</v>
      </c>
      <c r="I5" s="102">
        <v>2</v>
      </c>
      <c r="J5" s="102">
        <v>2</v>
      </c>
      <c r="N5" s="102">
        <f ca="1">YEAR(TODAY())-8</f>
        <v>2018</v>
      </c>
      <c r="P5" s="102">
        <f ca="1">YEAR(TODAY())-10</f>
        <v>2016</v>
      </c>
      <c r="R5" s="102">
        <f ca="1">YEAR(TODAY())-14</f>
        <v>2012</v>
      </c>
      <c r="T5" s="102">
        <f ca="1">YEAR(TODAY())-14</f>
        <v>2012</v>
      </c>
      <c r="V5" s="102">
        <f ca="1">YEAR(TODAY())-18</f>
        <v>2008</v>
      </c>
      <c r="X5" s="102">
        <f ca="1">YEAR(TODAY())-16</f>
        <v>2010</v>
      </c>
      <c r="Z5" s="102">
        <f ca="1">YEAR(TODAY())-18</f>
        <v>2008</v>
      </c>
      <c r="AB5" s="102">
        <f ca="1">YEAR(TODAY())-27</f>
        <v>1999</v>
      </c>
      <c r="AD5" s="102">
        <f ca="1">YEAR(TODAY())-10</f>
        <v>2016</v>
      </c>
      <c r="AF5" s="102">
        <f ca="1">YEAR(TODAY())-10</f>
        <v>2016</v>
      </c>
      <c r="AH5" s="102">
        <f ca="1">YEAR(TODAY())-8</f>
        <v>2018</v>
      </c>
    </row>
    <row r="6" spans="2:36" x14ac:dyDescent="0.15">
      <c r="B6" s="102" t="s">
        <v>178</v>
      </c>
      <c r="D6" s="102" t="s">
        <v>146</v>
      </c>
      <c r="E6" s="102">
        <v>4</v>
      </c>
      <c r="F6" s="102" t="s">
        <v>20</v>
      </c>
      <c r="H6" s="102">
        <v>3</v>
      </c>
      <c r="I6" s="102">
        <v>3</v>
      </c>
      <c r="J6" s="102">
        <v>3</v>
      </c>
      <c r="N6" s="102">
        <f ca="1">YEAR(TODAY())-9</f>
        <v>2017</v>
      </c>
      <c r="P6" s="102">
        <f ca="1">YEAR(TODAY())-11</f>
        <v>2015</v>
      </c>
      <c r="R6" s="102">
        <f ca="1">YEAR(TODAY())-15</f>
        <v>2011</v>
      </c>
      <c r="T6" s="102">
        <f ca="1">YEAR(TODAY())-15</f>
        <v>2011</v>
      </c>
      <c r="X6" s="102">
        <f ca="1">YEAR(TODAY())-17</f>
        <v>2009</v>
      </c>
      <c r="AB6" s="102">
        <f ca="1">YEAR(TODAY())-28</f>
        <v>1998</v>
      </c>
      <c r="AD6" s="102">
        <f ca="1">YEAR(TODAY())-11</f>
        <v>2015</v>
      </c>
      <c r="AF6" s="102">
        <f ca="1">YEAR(TODAY())-11</f>
        <v>2015</v>
      </c>
      <c r="AH6" s="102">
        <f ca="1">YEAR(TODAY())-9</f>
        <v>2017</v>
      </c>
    </row>
    <row r="7" spans="2:36" x14ac:dyDescent="0.15">
      <c r="D7" s="102" t="s">
        <v>21</v>
      </c>
      <c r="E7" s="102">
        <v>4</v>
      </c>
      <c r="F7" s="102" t="s">
        <v>22</v>
      </c>
      <c r="H7" s="102">
        <v>4</v>
      </c>
      <c r="I7" s="102">
        <v>4</v>
      </c>
      <c r="J7" s="102">
        <v>4</v>
      </c>
      <c r="N7" s="102">
        <f ca="1">YEAR(TODAY())-10</f>
        <v>2016</v>
      </c>
      <c r="P7" s="102">
        <f ca="1">YEAR(TODAY())-12</f>
        <v>2014</v>
      </c>
      <c r="R7" s="102">
        <f ca="1">YEAR(TODAY())-16</f>
        <v>2010</v>
      </c>
      <c r="T7" s="102">
        <f ca="1">YEAR(TODAY())-16</f>
        <v>2010</v>
      </c>
      <c r="V7" s="102" t="s">
        <v>69</v>
      </c>
      <c r="X7" s="102">
        <f ca="1">YEAR(TODAY())-18</f>
        <v>2008</v>
      </c>
      <c r="Z7" s="102" t="s">
        <v>69</v>
      </c>
      <c r="AB7" s="102">
        <f ca="1">YEAR(TODAY())-29</f>
        <v>1997</v>
      </c>
      <c r="AD7" s="102">
        <f ca="1">YEAR(TODAY())-12</f>
        <v>2014</v>
      </c>
      <c r="AF7" s="102">
        <f ca="1">YEAR(TODAY())-12</f>
        <v>2014</v>
      </c>
      <c r="AH7" s="102">
        <f ca="1">YEAR(TODAY())-10</f>
        <v>2016</v>
      </c>
    </row>
    <row r="8" spans="2:36" x14ac:dyDescent="0.15">
      <c r="B8" s="101" t="s">
        <v>81</v>
      </c>
      <c r="D8" s="102" t="s">
        <v>147</v>
      </c>
      <c r="E8" s="102">
        <v>3</v>
      </c>
      <c r="I8" s="102">
        <v>5</v>
      </c>
      <c r="J8" s="102">
        <v>5</v>
      </c>
      <c r="N8" s="102">
        <f ca="1">YEAR(TODAY())-11</f>
        <v>2015</v>
      </c>
      <c r="P8" s="102">
        <f ca="1">YEAR(TODAY())-13</f>
        <v>2013</v>
      </c>
      <c r="R8" s="102">
        <f ca="1">YEAR(TODAY())-17</f>
        <v>2009</v>
      </c>
      <c r="T8" s="102">
        <f ca="1">YEAR(TODAY())-17</f>
        <v>2009</v>
      </c>
      <c r="X8" s="102">
        <f ca="1">YEAR(TODAY())-19</f>
        <v>2007</v>
      </c>
      <c r="AB8" s="102">
        <f ca="1">YEAR(TODAY())-30</f>
        <v>1996</v>
      </c>
      <c r="AD8" s="102">
        <f ca="1">YEAR(TODAY())-13</f>
        <v>2013</v>
      </c>
      <c r="AF8" s="102">
        <f ca="1">YEAR(TODAY())-13</f>
        <v>2013</v>
      </c>
      <c r="AH8" s="102">
        <f ca="1">YEAR(TODAY())-11</f>
        <v>2015</v>
      </c>
    </row>
    <row r="9" spans="2:36" x14ac:dyDescent="0.15">
      <c r="B9" s="102" t="s">
        <v>179</v>
      </c>
      <c r="D9" s="102" t="s">
        <v>24</v>
      </c>
      <c r="E9" s="102">
        <v>3</v>
      </c>
      <c r="I9" s="102">
        <v>6</v>
      </c>
      <c r="J9" s="102">
        <v>6</v>
      </c>
      <c r="P9" s="102">
        <f ca="1">YEAR(TODAY())-14</f>
        <v>2012</v>
      </c>
      <c r="R9" s="102">
        <f ca="1">YEAR(TODAY())-18</f>
        <v>2008</v>
      </c>
      <c r="T9" s="102">
        <f ca="1">YEAR(TODAY())-18</f>
        <v>2008</v>
      </c>
      <c r="X9" s="102">
        <f ca="1">YEAR(TODAY())-20</f>
        <v>2006</v>
      </c>
      <c r="AD9" s="102">
        <f ca="1">YEAR(TODAY())-14</f>
        <v>2012</v>
      </c>
      <c r="AF9" s="102">
        <f ca="1">YEAR(TODAY())-14</f>
        <v>2012</v>
      </c>
      <c r="AH9" s="102">
        <f ca="1">YEAR(TODAY())-13</f>
        <v>2013</v>
      </c>
    </row>
    <row r="10" spans="2:36" x14ac:dyDescent="0.15">
      <c r="D10" s="102" t="s">
        <v>25</v>
      </c>
      <c r="E10" s="102">
        <v>3</v>
      </c>
      <c r="I10" s="102">
        <v>7</v>
      </c>
      <c r="J10" s="102">
        <v>7</v>
      </c>
      <c r="T10" s="102">
        <f ca="1">YEAR(TODAY())-19</f>
        <v>2007</v>
      </c>
      <c r="X10" s="102">
        <f ca="1">YEAR(TODAY())-21</f>
        <v>2005</v>
      </c>
      <c r="AB10" s="102" t="s">
        <v>70</v>
      </c>
      <c r="AH10" s="102">
        <f ca="1">YEAR(TODAY())-12</f>
        <v>2014</v>
      </c>
    </row>
    <row r="11" spans="2:36" x14ac:dyDescent="0.15">
      <c r="B11" s="101" t="s">
        <v>45</v>
      </c>
      <c r="D11" s="102" t="s">
        <v>9</v>
      </c>
      <c r="E11" s="102">
        <v>4</v>
      </c>
      <c r="I11" s="102">
        <v>8</v>
      </c>
      <c r="T11" s="102">
        <f ca="1">YEAR(TODAY())-20</f>
        <v>2006</v>
      </c>
      <c r="AH11" s="102">
        <f ca="1">YEAR(TODAY())-14</f>
        <v>2012</v>
      </c>
    </row>
    <row r="12" spans="2:36" x14ac:dyDescent="0.15">
      <c r="B12" s="103"/>
      <c r="D12" s="102" t="s">
        <v>101</v>
      </c>
      <c r="E12" s="102">
        <v>4</v>
      </c>
      <c r="I12" s="102">
        <v>9</v>
      </c>
      <c r="T12" s="102">
        <f ca="1">YEAR(TODAY())-21</f>
        <v>2005</v>
      </c>
    </row>
    <row r="13" spans="2:36" x14ac:dyDescent="0.15">
      <c r="D13" s="102" t="s">
        <v>102</v>
      </c>
      <c r="E13" s="102">
        <v>4</v>
      </c>
      <c r="I13" s="102">
        <v>10</v>
      </c>
    </row>
    <row r="14" spans="2:36" x14ac:dyDescent="0.15">
      <c r="B14" s="101" t="s">
        <v>120</v>
      </c>
      <c r="D14" s="102" t="s">
        <v>103</v>
      </c>
      <c r="E14" s="102">
        <v>3</v>
      </c>
      <c r="I14" s="102">
        <v>11</v>
      </c>
    </row>
    <row r="15" spans="2:36" x14ac:dyDescent="0.15">
      <c r="B15" s="103"/>
      <c r="I15" s="102">
        <v>12</v>
      </c>
      <c r="N15" s="101" t="s">
        <v>77</v>
      </c>
      <c r="P15" s="101" t="s">
        <v>78</v>
      </c>
      <c r="R15" s="101" t="s">
        <v>148</v>
      </c>
      <c r="T15" s="101" t="s">
        <v>149</v>
      </c>
      <c r="V15" s="101" t="s">
        <v>73</v>
      </c>
      <c r="X15" s="101" t="s">
        <v>150</v>
      </c>
      <c r="Z15" s="101" t="s">
        <v>75</v>
      </c>
      <c r="AB15" s="101" t="s">
        <v>76</v>
      </c>
      <c r="AD15" s="101" t="s">
        <v>104</v>
      </c>
      <c r="AF15" s="101" t="s">
        <v>105</v>
      </c>
      <c r="AH15" s="101" t="s">
        <v>106</v>
      </c>
    </row>
    <row r="16" spans="2:36" x14ac:dyDescent="0.15">
      <c r="I16" s="102">
        <v>13</v>
      </c>
      <c r="N16" s="102">
        <f ca="1">YEAR(TODAY())-6</f>
        <v>2020</v>
      </c>
      <c r="P16" s="102">
        <f ca="1">YEAR(TODAY())-8</f>
        <v>2018</v>
      </c>
      <c r="R16" s="102">
        <f ca="1">YEAR(TODAY())-12</f>
        <v>2014</v>
      </c>
      <c r="T16" s="102">
        <f ca="1">YEAR(TODAY())-12</f>
        <v>2014</v>
      </c>
      <c r="V16" s="102">
        <f ca="1">YEAR(TODAY())-16</f>
        <v>2010</v>
      </c>
      <c r="X16" s="102">
        <f ca="1">YEAR(TODAY())-14</f>
        <v>2012</v>
      </c>
      <c r="Z16" s="102">
        <f ca="1">YEAR(TODAY())-16</f>
        <v>2010</v>
      </c>
      <c r="AB16" s="102">
        <f ca="1">YEAR(TODAY())-25</f>
        <v>2001</v>
      </c>
      <c r="AD16" s="102">
        <f ca="1">YEAR(TODAY())-8</f>
        <v>2018</v>
      </c>
      <c r="AF16" s="102">
        <f ca="1">YEAR(TODAY())-8</f>
        <v>2018</v>
      </c>
      <c r="AH16" s="102">
        <f ca="1">YEAR(TODAY())-6</f>
        <v>2020</v>
      </c>
    </row>
    <row r="17" spans="2:34" x14ac:dyDescent="0.15">
      <c r="B17" s="101" t="s">
        <v>59</v>
      </c>
      <c r="D17" s="102" t="s">
        <v>9</v>
      </c>
      <c r="E17" s="102" t="s">
        <v>77</v>
      </c>
      <c r="N17" s="102">
        <f ca="1">YEAR(TODAY())-7</f>
        <v>2019</v>
      </c>
      <c r="P17" s="102">
        <f ca="1">YEAR(TODAY())-9</f>
        <v>2017</v>
      </c>
      <c r="R17" s="102">
        <f ca="1">YEAR(TODAY())-13</f>
        <v>2013</v>
      </c>
      <c r="T17" s="102">
        <f ca="1">YEAR(TODAY())-13</f>
        <v>2013</v>
      </c>
      <c r="V17" s="102">
        <f ca="1">YEAR(TODAY())-17</f>
        <v>2009</v>
      </c>
      <c r="X17" s="102">
        <f ca="1">YEAR(TODAY())-15</f>
        <v>2011</v>
      </c>
      <c r="Z17" s="102">
        <f ca="1">YEAR(TODAY())-17</f>
        <v>2009</v>
      </c>
      <c r="AB17" s="102">
        <f ca="1">YEAR(TODAY())-26</f>
        <v>2000</v>
      </c>
      <c r="AD17" s="102">
        <f ca="1">YEAR(TODAY())-9</f>
        <v>2017</v>
      </c>
      <c r="AF17" s="102">
        <f ca="1">YEAR(TODAY())-9</f>
        <v>2017</v>
      </c>
      <c r="AH17" s="102">
        <f ca="1">YEAR(TODAY())-7</f>
        <v>2019</v>
      </c>
    </row>
    <row r="18" spans="2:34" x14ac:dyDescent="0.15">
      <c r="B18" s="103">
        <v>100</v>
      </c>
      <c r="D18" s="102" t="s">
        <v>13</v>
      </c>
      <c r="E18" s="102" t="s">
        <v>78</v>
      </c>
      <c r="N18" s="102">
        <f ca="1">YEAR(TODAY())-8</f>
        <v>2018</v>
      </c>
      <c r="P18" s="102">
        <f ca="1">YEAR(TODAY())-10</f>
        <v>2016</v>
      </c>
      <c r="R18" s="102">
        <f ca="1">YEAR(TODAY())-14</f>
        <v>2012</v>
      </c>
      <c r="T18" s="102">
        <f ca="1">YEAR(TODAY())-14</f>
        <v>2012</v>
      </c>
      <c r="V18" s="102">
        <f ca="1">YEAR(TODAY())-18</f>
        <v>2008</v>
      </c>
      <c r="X18" s="102">
        <f ca="1">YEAR(TODAY())-16</f>
        <v>2010</v>
      </c>
      <c r="Z18" s="102">
        <f ca="1">YEAR(TODAY())-18</f>
        <v>2008</v>
      </c>
      <c r="AB18" s="102">
        <f ca="1">YEAR(TODAY())-27</f>
        <v>1999</v>
      </c>
      <c r="AD18" s="102">
        <f ca="1">YEAR(TODAY())-10</f>
        <v>2016</v>
      </c>
      <c r="AF18" s="102">
        <f ca="1">YEAR(TODAY())-10</f>
        <v>2016</v>
      </c>
      <c r="AH18" s="102">
        <f ca="1">YEAR(TODAY())-8</f>
        <v>2018</v>
      </c>
    </row>
    <row r="19" spans="2:34" x14ac:dyDescent="0.15">
      <c r="D19" s="102" t="s">
        <v>145</v>
      </c>
      <c r="E19" s="102" t="s">
        <v>71</v>
      </c>
      <c r="N19" s="102">
        <f ca="1">YEAR(TODAY())-9</f>
        <v>2017</v>
      </c>
      <c r="P19" s="102">
        <f ca="1">YEAR(TODAY())-11</f>
        <v>2015</v>
      </c>
      <c r="R19" s="102">
        <f ca="1">YEAR(TODAY())-15</f>
        <v>2011</v>
      </c>
      <c r="T19" s="102">
        <f ca="1">YEAR(TODAY())-15</f>
        <v>2011</v>
      </c>
      <c r="V19" s="102">
        <f ca="1">YEAR(TODAY())-19</f>
        <v>2007</v>
      </c>
      <c r="X19" s="102">
        <f ca="1">YEAR(TODAY())-17</f>
        <v>2009</v>
      </c>
      <c r="Z19" s="102">
        <f ca="1">YEAR(TODAY())-19</f>
        <v>2007</v>
      </c>
      <c r="AB19" s="102">
        <f ca="1">YEAR(TODAY())-28</f>
        <v>1998</v>
      </c>
      <c r="AD19" s="102">
        <f ca="1">YEAR(TODAY())-11</f>
        <v>2015</v>
      </c>
      <c r="AF19" s="102">
        <f ca="1">YEAR(TODAY())-11</f>
        <v>2015</v>
      </c>
      <c r="AH19" s="102">
        <f ca="1">YEAR(TODAY())-9</f>
        <v>2017</v>
      </c>
    </row>
    <row r="20" spans="2:34" x14ac:dyDescent="0.15">
      <c r="B20" s="101" t="s">
        <v>99</v>
      </c>
      <c r="D20" s="102" t="s">
        <v>146</v>
      </c>
      <c r="E20" s="102" t="s">
        <v>72</v>
      </c>
      <c r="N20" s="102">
        <f ca="1">YEAR(TODAY())-10</f>
        <v>2016</v>
      </c>
      <c r="P20" s="102">
        <f ca="1">YEAR(TODAY())-12</f>
        <v>2014</v>
      </c>
      <c r="R20" s="102">
        <f ca="1">YEAR(TODAY())-16</f>
        <v>2010</v>
      </c>
      <c r="T20" s="102">
        <f ca="1">YEAR(TODAY())-16</f>
        <v>2010</v>
      </c>
      <c r="V20" s="102">
        <f ca="1">YEAR(TODAY())-20</f>
        <v>2006</v>
      </c>
      <c r="X20" s="102">
        <f ca="1">YEAR(TODAY())-18</f>
        <v>2008</v>
      </c>
      <c r="Z20" s="102">
        <f ca="1">YEAR(TODAY())-20</f>
        <v>2006</v>
      </c>
      <c r="AB20" s="102">
        <f ca="1">YEAR(TODAY())-29</f>
        <v>1997</v>
      </c>
      <c r="AD20" s="102">
        <f ca="1">YEAR(TODAY())-12</f>
        <v>2014</v>
      </c>
      <c r="AF20" s="102">
        <f ca="1">YEAR(TODAY())-12</f>
        <v>2014</v>
      </c>
      <c r="AH20" s="102">
        <f ca="1">YEAR(TODAY())-10</f>
        <v>2016</v>
      </c>
    </row>
    <row r="21" spans="2:34" x14ac:dyDescent="0.15">
      <c r="B21" s="103"/>
      <c r="D21" s="102" t="s">
        <v>21</v>
      </c>
      <c r="E21" s="102" t="s">
        <v>73</v>
      </c>
      <c r="N21" s="102">
        <f ca="1">YEAR(TODAY())-11</f>
        <v>2015</v>
      </c>
      <c r="P21" s="102">
        <f ca="1">YEAR(TODAY())-13</f>
        <v>2013</v>
      </c>
      <c r="R21" s="102">
        <f ca="1">YEAR(TODAY())-17</f>
        <v>2009</v>
      </c>
      <c r="T21" s="102">
        <f ca="1">YEAR(TODAY())-17</f>
        <v>2009</v>
      </c>
      <c r="V21" s="102">
        <f ca="1">YEAR(TODAY())-21</f>
        <v>2005</v>
      </c>
      <c r="X21" s="102">
        <f ca="1">YEAR(TODAY())-19</f>
        <v>2007</v>
      </c>
      <c r="Z21" s="102">
        <f ca="1">YEAR(TODAY())-21</f>
        <v>2005</v>
      </c>
      <c r="AB21" s="102">
        <f ca="1">YEAR(TODAY())-30</f>
        <v>1996</v>
      </c>
      <c r="AD21" s="102">
        <f ca="1">YEAR(TODAY())-13</f>
        <v>2013</v>
      </c>
      <c r="AF21" s="102">
        <f ca="1">YEAR(TODAY())-13</f>
        <v>2013</v>
      </c>
      <c r="AH21" s="102">
        <f ca="1">YEAR(TODAY())-11</f>
        <v>2015</v>
      </c>
    </row>
    <row r="22" spans="2:34" x14ac:dyDescent="0.15">
      <c r="D22" s="102" t="s">
        <v>147</v>
      </c>
      <c r="E22" s="102" t="s">
        <v>74</v>
      </c>
      <c r="P22" s="102">
        <f ca="1">YEAR(TODAY())-14</f>
        <v>2012</v>
      </c>
      <c r="R22" s="102">
        <f ca="1">YEAR(TODAY())-18</f>
        <v>2008</v>
      </c>
      <c r="T22" s="102">
        <f ca="1">YEAR(TODAY())-18</f>
        <v>2008</v>
      </c>
      <c r="V22" s="102">
        <f ca="1">YEAR(TODAY())-22</f>
        <v>2004</v>
      </c>
      <c r="X22" s="102">
        <f ca="1">YEAR(TODAY())-20</f>
        <v>2006</v>
      </c>
      <c r="Z22" s="102">
        <f ca="1">YEAR(TODAY())-22</f>
        <v>2004</v>
      </c>
      <c r="AB22" s="102">
        <f ca="1">YEAR(TODAY())-31</f>
        <v>1995</v>
      </c>
      <c r="AD22" s="102">
        <f ca="1">YEAR(TODAY())-14</f>
        <v>2012</v>
      </c>
      <c r="AF22" s="102">
        <f ca="1">YEAR(TODAY())-14</f>
        <v>2012</v>
      </c>
      <c r="AH22" s="102">
        <f ca="1">YEAR(TODAY())-12</f>
        <v>2014</v>
      </c>
    </row>
    <row r="23" spans="2:34" x14ac:dyDescent="0.15">
      <c r="B23" s="101" t="s">
        <v>118</v>
      </c>
      <c r="D23" s="102" t="s">
        <v>24</v>
      </c>
      <c r="E23" s="102" t="s">
        <v>75</v>
      </c>
      <c r="T23" s="102">
        <f ca="1">YEAR(TODAY())-19</f>
        <v>2007</v>
      </c>
      <c r="V23" s="102">
        <f ca="1">YEAR(TODAY())-23</f>
        <v>2003</v>
      </c>
      <c r="X23" s="102">
        <f ca="1">YEAR(TODAY())-21</f>
        <v>2005</v>
      </c>
      <c r="Z23" s="102">
        <f ca="1">YEAR(TODAY())-23</f>
        <v>2003</v>
      </c>
      <c r="AB23" s="102">
        <f ca="1">YEAR(TODAY())-32</f>
        <v>1994</v>
      </c>
      <c r="AH23" s="102">
        <f ca="1">YEAR(TODAY())-13</f>
        <v>2013</v>
      </c>
    </row>
    <row r="24" spans="2:34" x14ac:dyDescent="0.15">
      <c r="B24" s="103"/>
      <c r="D24" s="102" t="s">
        <v>25</v>
      </c>
      <c r="E24" s="102" t="s">
        <v>76</v>
      </c>
      <c r="T24" s="102">
        <f ca="1">YEAR(TODAY())-20</f>
        <v>2006</v>
      </c>
      <c r="V24" s="102">
        <f ca="1">YEAR(TODAY())-24</f>
        <v>2002</v>
      </c>
      <c r="Z24" s="102">
        <f ca="1">YEAR(TODAY())-24</f>
        <v>2002</v>
      </c>
      <c r="AB24" s="102">
        <f ca="1">YEAR(TODAY())-33</f>
        <v>1993</v>
      </c>
      <c r="AH24" s="102">
        <f ca="1">YEAR(TODAY())-14</f>
        <v>2012</v>
      </c>
    </row>
    <row r="25" spans="2:34" x14ac:dyDescent="0.15">
      <c r="D25" s="102" t="s">
        <v>9</v>
      </c>
      <c r="E25" s="102" t="s">
        <v>77</v>
      </c>
      <c r="T25" s="102">
        <f ca="1">YEAR(TODAY())-21</f>
        <v>2005</v>
      </c>
      <c r="V25" s="102">
        <f ca="1">YEAR(TODAY())-25</f>
        <v>2001</v>
      </c>
      <c r="Z25" s="102">
        <f ca="1">YEAR(TODAY())-25</f>
        <v>2001</v>
      </c>
      <c r="AB25" s="102">
        <f ca="1">YEAR(TODAY())-34</f>
        <v>1992</v>
      </c>
    </row>
    <row r="26" spans="2:34" x14ac:dyDescent="0.15">
      <c r="B26" s="101" t="s">
        <v>119</v>
      </c>
      <c r="D26" s="102" t="s">
        <v>101</v>
      </c>
      <c r="E26" s="102" t="s">
        <v>104</v>
      </c>
      <c r="V26" s="102">
        <f ca="1">YEAR(TODAY())-26</f>
        <v>2000</v>
      </c>
      <c r="Z26" s="102">
        <f ca="1">YEAR(TODAY())-26</f>
        <v>2000</v>
      </c>
      <c r="AB26" s="102">
        <f ca="1">YEAR(TODAY())-35</f>
        <v>1991</v>
      </c>
    </row>
    <row r="27" spans="2:34" x14ac:dyDescent="0.15">
      <c r="B27" s="103"/>
      <c r="D27" s="102" t="s">
        <v>102</v>
      </c>
      <c r="E27" s="102" t="s">
        <v>105</v>
      </c>
      <c r="V27" s="102">
        <f ca="1">YEAR(TODAY())-27</f>
        <v>1999</v>
      </c>
      <c r="Z27" s="102">
        <f ca="1">YEAR(TODAY())-27</f>
        <v>1999</v>
      </c>
      <c r="AB27" s="102">
        <f ca="1">YEAR(TODAY())-36</f>
        <v>1990</v>
      </c>
    </row>
    <row r="28" spans="2:34" x14ac:dyDescent="0.15">
      <c r="D28" s="102" t="s">
        <v>103</v>
      </c>
      <c r="E28" s="102" t="s">
        <v>106</v>
      </c>
      <c r="V28" s="102">
        <f ca="1">YEAR(TODAY())-28</f>
        <v>1998</v>
      </c>
      <c r="Z28" s="102">
        <f ca="1">YEAR(TODAY())-28</f>
        <v>1998</v>
      </c>
      <c r="AB28" s="102">
        <f ca="1">YEAR(TODAY())-37</f>
        <v>1989</v>
      </c>
    </row>
    <row r="29" spans="2:34" x14ac:dyDescent="0.15">
      <c r="B29" s="101" t="s">
        <v>100</v>
      </c>
      <c r="V29" s="102">
        <f ca="1">YEAR(TODAY())-29</f>
        <v>1997</v>
      </c>
      <c r="Z29" s="102">
        <f ca="1">YEAR(TODAY())-29</f>
        <v>1997</v>
      </c>
      <c r="AB29" s="102">
        <f ca="1">YEAR(TODAY())-38</f>
        <v>1988</v>
      </c>
    </row>
    <row r="30" spans="2:34" x14ac:dyDescent="0.15">
      <c r="B30" s="103"/>
      <c r="V30" s="102">
        <f ca="1">YEAR(TODAY())-30</f>
        <v>1996</v>
      </c>
      <c r="Z30" s="102">
        <f ca="1">YEAR(TODAY())-30</f>
        <v>1996</v>
      </c>
      <c r="AB30" s="102">
        <f ca="1">YEAR(TODAY())-39</f>
        <v>1987</v>
      </c>
    </row>
    <row r="31" spans="2:34" x14ac:dyDescent="0.15">
      <c r="V31" s="102">
        <f ca="1">YEAR(TODAY())-31</f>
        <v>1995</v>
      </c>
      <c r="Z31" s="102">
        <f ca="1">YEAR(TODAY())-31</f>
        <v>1995</v>
      </c>
      <c r="AB31" s="102">
        <f ca="1">YEAR(TODAY())-40</f>
        <v>1986</v>
      </c>
    </row>
    <row r="32" spans="2:34" x14ac:dyDescent="0.15">
      <c r="B32" s="101" t="s">
        <v>115</v>
      </c>
      <c r="V32" s="102">
        <f ca="1">YEAR(TODAY())-32</f>
        <v>1994</v>
      </c>
      <c r="Z32" s="102">
        <f ca="1">YEAR(TODAY())-32</f>
        <v>1994</v>
      </c>
      <c r="AB32" s="102">
        <f ca="1">YEAR(TODAY())-41</f>
        <v>1985</v>
      </c>
    </row>
    <row r="33" spans="2:28" x14ac:dyDescent="0.15">
      <c r="B33" s="103">
        <v>45</v>
      </c>
      <c r="V33" s="102">
        <f ca="1">YEAR(TODAY())-33</f>
        <v>1993</v>
      </c>
      <c r="Z33" s="102">
        <f ca="1">YEAR(TODAY())-33</f>
        <v>1993</v>
      </c>
      <c r="AB33" s="102">
        <f ca="1">YEAR(TODAY())-42</f>
        <v>1984</v>
      </c>
    </row>
    <row r="34" spans="2:28" x14ac:dyDescent="0.15">
      <c r="V34" s="102">
        <f ca="1">YEAR(TODAY())-34</f>
        <v>1992</v>
      </c>
      <c r="Z34" s="102">
        <f ca="1">YEAR(TODAY())-34</f>
        <v>1992</v>
      </c>
      <c r="AB34" s="102">
        <f ca="1">YEAR(TODAY())-43</f>
        <v>1983</v>
      </c>
    </row>
    <row r="35" spans="2:28" x14ac:dyDescent="0.15">
      <c r="B35" s="101" t="s">
        <v>116</v>
      </c>
      <c r="V35" s="102">
        <f ca="1">YEAR(TODAY())-35</f>
        <v>1991</v>
      </c>
      <c r="Z35" s="102">
        <f ca="1">YEAR(TODAY())-35</f>
        <v>1991</v>
      </c>
      <c r="AB35" s="102">
        <f ca="1">YEAR(TODAY())-44</f>
        <v>1982</v>
      </c>
    </row>
    <row r="36" spans="2:28" x14ac:dyDescent="0.15">
      <c r="B36" s="103">
        <v>30</v>
      </c>
      <c r="V36" s="102">
        <f ca="1">YEAR(TODAY())-36</f>
        <v>1990</v>
      </c>
      <c r="Z36" s="102">
        <f ca="1">YEAR(TODAY())-36</f>
        <v>1990</v>
      </c>
      <c r="AB36" s="102">
        <f ca="1">YEAR(TODAY())-45</f>
        <v>1981</v>
      </c>
    </row>
    <row r="37" spans="2:28" x14ac:dyDescent="0.15">
      <c r="V37" s="102">
        <f ca="1">YEAR(TODAY())-37</f>
        <v>1989</v>
      </c>
      <c r="Z37" s="102">
        <f ca="1">YEAR(TODAY())-37</f>
        <v>1989</v>
      </c>
      <c r="AB37" s="102">
        <f ca="1">YEAR(TODAY())-46</f>
        <v>1980</v>
      </c>
    </row>
    <row r="38" spans="2:28" x14ac:dyDescent="0.15">
      <c r="B38" s="101" t="s">
        <v>107</v>
      </c>
      <c r="V38" s="102">
        <f ca="1">YEAR(TODAY())-38</f>
        <v>1988</v>
      </c>
      <c r="Z38" s="102">
        <f ca="1">YEAR(TODAY())-38</f>
        <v>1988</v>
      </c>
      <c r="AB38" s="102">
        <f ca="1">YEAR(TODAY())-47</f>
        <v>1979</v>
      </c>
    </row>
    <row r="39" spans="2:28" x14ac:dyDescent="0.15">
      <c r="B39" s="104">
        <v>46325</v>
      </c>
      <c r="V39" s="102">
        <f ca="1">YEAR(TODAY())-39</f>
        <v>1987</v>
      </c>
      <c r="Z39" s="102">
        <f ca="1">YEAR(TODAY())-39</f>
        <v>1987</v>
      </c>
      <c r="AB39" s="102">
        <f ca="1">YEAR(TODAY())-48</f>
        <v>1978</v>
      </c>
    </row>
    <row r="40" spans="2:28" x14ac:dyDescent="0.15">
      <c r="B40" s="102" t="s">
        <v>108</v>
      </c>
      <c r="V40" s="102">
        <f ca="1">YEAR(TODAY())-40</f>
        <v>1986</v>
      </c>
      <c r="Z40" s="102">
        <f ca="1">YEAR(TODAY())-40</f>
        <v>1986</v>
      </c>
      <c r="AB40" s="102">
        <f ca="1">YEAR(TODAY())-49</f>
        <v>1977</v>
      </c>
    </row>
    <row r="41" spans="2:28" x14ac:dyDescent="0.15">
      <c r="V41" s="102">
        <f ca="1">YEAR(TODAY())-41</f>
        <v>1985</v>
      </c>
      <c r="Z41" s="102">
        <f ca="1">YEAR(TODAY())-41</f>
        <v>1985</v>
      </c>
      <c r="AB41" s="102">
        <f ca="1">YEAR(TODAY())-50</f>
        <v>1976</v>
      </c>
    </row>
    <row r="42" spans="2:28" x14ac:dyDescent="0.15">
      <c r="B42" s="101" t="s">
        <v>109</v>
      </c>
      <c r="V42" s="102">
        <f ca="1">YEAR(TODAY())-42</f>
        <v>1984</v>
      </c>
      <c r="Z42" s="102">
        <f ca="1">YEAR(TODAY())-42</f>
        <v>1984</v>
      </c>
      <c r="AB42" s="102">
        <f ca="1">YEAR(TODAY())-51</f>
        <v>1975</v>
      </c>
    </row>
    <row r="43" spans="2:28" x14ac:dyDescent="0.15">
      <c r="B43" s="102" t="s">
        <v>112</v>
      </c>
      <c r="V43" s="102">
        <f ca="1">YEAR(TODAY())-43</f>
        <v>1983</v>
      </c>
      <c r="Z43" s="102">
        <f ca="1">YEAR(TODAY())-43</f>
        <v>1983</v>
      </c>
      <c r="AB43" s="102">
        <f ca="1">YEAR(TODAY())-52</f>
        <v>1974</v>
      </c>
    </row>
    <row r="44" spans="2:28" x14ac:dyDescent="0.15">
      <c r="B44" s="102" t="s">
        <v>113</v>
      </c>
      <c r="V44" s="102">
        <f ca="1">YEAR(TODAY())-44</f>
        <v>1982</v>
      </c>
      <c r="Z44" s="102">
        <f ca="1">YEAR(TODAY())-44</f>
        <v>1982</v>
      </c>
      <c r="AB44" s="102">
        <f ca="1">YEAR(TODAY())-53</f>
        <v>1973</v>
      </c>
    </row>
    <row r="45" spans="2:28" x14ac:dyDescent="0.15">
      <c r="B45" s="102" t="s">
        <v>110</v>
      </c>
      <c r="V45" s="102">
        <f ca="1">YEAR(TODAY())-45</f>
        <v>1981</v>
      </c>
      <c r="Z45" s="102">
        <f ca="1">YEAR(TODAY())-45</f>
        <v>1981</v>
      </c>
      <c r="AB45" s="102">
        <f ca="1">YEAR(TODAY())-54</f>
        <v>1972</v>
      </c>
    </row>
    <row r="46" spans="2:28" x14ac:dyDescent="0.15">
      <c r="B46" s="102" t="s">
        <v>111</v>
      </c>
      <c r="V46" s="102">
        <f ca="1">YEAR(TODAY())-46</f>
        <v>1980</v>
      </c>
      <c r="Z46" s="102">
        <f ca="1">YEAR(TODAY())-46</f>
        <v>1980</v>
      </c>
      <c r="AB46" s="102">
        <f ca="1">YEAR(TODAY())-55</f>
        <v>1971</v>
      </c>
    </row>
    <row r="47" spans="2:28" x14ac:dyDescent="0.15">
      <c r="B47" s="102" t="s">
        <v>180</v>
      </c>
      <c r="V47" s="102">
        <f ca="1">YEAR(TODAY())-47</f>
        <v>1979</v>
      </c>
      <c r="Z47" s="102">
        <f ca="1">YEAR(TODAY())-47</f>
        <v>1979</v>
      </c>
      <c r="AB47" s="102">
        <f ca="1">YEAR(TODAY())-56</f>
        <v>1970</v>
      </c>
    </row>
    <row r="48" spans="2:28" x14ac:dyDescent="0.15">
      <c r="V48" s="102">
        <f ca="1">YEAR(TODAY())-48</f>
        <v>1978</v>
      </c>
      <c r="Z48" s="102">
        <f ca="1">YEAR(TODAY())-48</f>
        <v>1978</v>
      </c>
      <c r="AB48" s="102">
        <f ca="1">YEAR(TODAY())-57</f>
        <v>1969</v>
      </c>
    </row>
    <row r="49" spans="22:28" x14ac:dyDescent="0.15">
      <c r="V49" s="102">
        <f ca="1">YEAR(TODAY())-49</f>
        <v>1977</v>
      </c>
      <c r="Z49" s="102">
        <f ca="1">YEAR(TODAY())-49</f>
        <v>1977</v>
      </c>
      <c r="AB49" s="102">
        <f ca="1">YEAR(TODAY())-58</f>
        <v>1968</v>
      </c>
    </row>
    <row r="50" spans="22:28" x14ac:dyDescent="0.15">
      <c r="V50" s="102">
        <f ca="1">YEAR(TODAY())-50</f>
        <v>1976</v>
      </c>
      <c r="Z50" s="102">
        <f ca="1">YEAR(TODAY())-50</f>
        <v>1976</v>
      </c>
      <c r="AB50" s="102">
        <f ca="1">YEAR(TODAY())-59</f>
        <v>1967</v>
      </c>
    </row>
    <row r="51" spans="22:28" x14ac:dyDescent="0.15">
      <c r="V51" s="102">
        <f ca="1">YEAR(TODAY())-51</f>
        <v>1975</v>
      </c>
      <c r="Z51" s="102">
        <f ca="1">YEAR(TODAY())-51</f>
        <v>1975</v>
      </c>
      <c r="AB51" s="102">
        <f ca="1">YEAR(TODAY())-60</f>
        <v>1966</v>
      </c>
    </row>
    <row r="52" spans="22:28" x14ac:dyDescent="0.15">
      <c r="V52" s="102">
        <f ca="1">YEAR(TODAY())-52</f>
        <v>1974</v>
      </c>
      <c r="Z52" s="102">
        <f ca="1">YEAR(TODAY())-52</f>
        <v>1974</v>
      </c>
      <c r="AB52" s="102">
        <f ca="1">YEAR(TODAY())-61</f>
        <v>1965</v>
      </c>
    </row>
    <row r="53" spans="22:28" x14ac:dyDescent="0.15">
      <c r="V53" s="102">
        <f ca="1">YEAR(TODAY())-53</f>
        <v>1973</v>
      </c>
      <c r="Z53" s="102">
        <f ca="1">YEAR(TODAY())-53</f>
        <v>1973</v>
      </c>
      <c r="AB53" s="102">
        <f ca="1">YEAR(TODAY())-62</f>
        <v>1964</v>
      </c>
    </row>
    <row r="54" spans="22:28" x14ac:dyDescent="0.15">
      <c r="V54" s="102">
        <f ca="1">YEAR(TODAY())-54</f>
        <v>1972</v>
      </c>
      <c r="Z54" s="102">
        <f ca="1">YEAR(TODAY())-54</f>
        <v>1972</v>
      </c>
      <c r="AB54" s="102">
        <f ca="1">YEAR(TODAY())-63</f>
        <v>1963</v>
      </c>
    </row>
    <row r="55" spans="22:28" x14ac:dyDescent="0.15">
      <c r="V55" s="102">
        <f ca="1">YEAR(TODAY())-55</f>
        <v>1971</v>
      </c>
      <c r="Z55" s="102">
        <f ca="1">YEAR(TODAY())-55</f>
        <v>1971</v>
      </c>
      <c r="AB55" s="102">
        <f ca="1">YEAR(TODAY())-64</f>
        <v>1962</v>
      </c>
    </row>
    <row r="56" spans="22:28" x14ac:dyDescent="0.15">
      <c r="V56" s="102">
        <f ca="1">YEAR(TODAY())-56</f>
        <v>1970</v>
      </c>
      <c r="Z56" s="102">
        <f ca="1">YEAR(TODAY())-56</f>
        <v>1970</v>
      </c>
      <c r="AB56" s="102">
        <f ca="1">YEAR(TODAY())-65</f>
        <v>1961</v>
      </c>
    </row>
    <row r="57" spans="22:28" x14ac:dyDescent="0.15">
      <c r="V57" s="102">
        <f ca="1">YEAR(TODAY())-57</f>
        <v>1969</v>
      </c>
      <c r="Z57" s="102">
        <f ca="1">YEAR(TODAY())-57</f>
        <v>1969</v>
      </c>
      <c r="AB57" s="102">
        <f ca="1">YEAR(TODAY())-66</f>
        <v>1960</v>
      </c>
    </row>
    <row r="58" spans="22:28" x14ac:dyDescent="0.15">
      <c r="V58" s="102">
        <f ca="1">YEAR(TODAY())-58</f>
        <v>1968</v>
      </c>
      <c r="Z58" s="102">
        <f ca="1">YEAR(TODAY())-58</f>
        <v>1968</v>
      </c>
      <c r="AB58" s="102">
        <f ca="1">YEAR(TODAY())-67</f>
        <v>1959</v>
      </c>
    </row>
    <row r="59" spans="22:28" x14ac:dyDescent="0.15">
      <c r="V59" s="102">
        <f ca="1">YEAR(TODAY())-59</f>
        <v>1967</v>
      </c>
      <c r="Z59" s="102">
        <f ca="1">YEAR(TODAY())-59</f>
        <v>1967</v>
      </c>
      <c r="AB59" s="102">
        <f ca="1">YEAR(TODAY())-68</f>
        <v>1958</v>
      </c>
    </row>
    <row r="60" spans="22:28" x14ac:dyDescent="0.15">
      <c r="V60" s="102">
        <f ca="1">YEAR(TODAY())-60</f>
        <v>1966</v>
      </c>
      <c r="Z60" s="102">
        <f ca="1">YEAR(TODAY())-60</f>
        <v>1966</v>
      </c>
      <c r="AB60" s="102">
        <f ca="1">YEAR(TODAY())-69</f>
        <v>1957</v>
      </c>
    </row>
    <row r="61" spans="22:28" x14ac:dyDescent="0.15">
      <c r="V61" s="102">
        <f ca="1">YEAR(TODAY())-61</f>
        <v>1965</v>
      </c>
      <c r="Z61" s="102">
        <f ca="1">YEAR(TODAY())-61</f>
        <v>1965</v>
      </c>
      <c r="AB61" s="102">
        <f ca="1">YEAR(TODAY())-70</f>
        <v>1956</v>
      </c>
    </row>
    <row r="62" spans="22:28" x14ac:dyDescent="0.15">
      <c r="V62" s="102">
        <f ca="1">YEAR(TODAY())-62</f>
        <v>1964</v>
      </c>
      <c r="Z62" s="102">
        <f ca="1">YEAR(TODAY())-62</f>
        <v>1964</v>
      </c>
      <c r="AB62" s="102">
        <f ca="1">YEAR(TODAY())-71</f>
        <v>1955</v>
      </c>
    </row>
    <row r="63" spans="22:28" x14ac:dyDescent="0.15">
      <c r="V63" s="102">
        <f ca="1">YEAR(TODAY())-63</f>
        <v>1963</v>
      </c>
      <c r="Z63" s="102">
        <f ca="1">YEAR(TODAY())-63</f>
        <v>1963</v>
      </c>
      <c r="AB63" s="102">
        <f ca="1">YEAR(TODAY())-72</f>
        <v>1954</v>
      </c>
    </row>
    <row r="64" spans="22:28" x14ac:dyDescent="0.15">
      <c r="V64" s="102">
        <f ca="1">YEAR(TODAY())-64</f>
        <v>1962</v>
      </c>
      <c r="Z64" s="102">
        <f ca="1">YEAR(TODAY())-64</f>
        <v>1962</v>
      </c>
      <c r="AB64" s="102">
        <f ca="1">YEAR(TODAY())-72</f>
        <v>1954</v>
      </c>
    </row>
    <row r="65" spans="22:28" x14ac:dyDescent="0.15">
      <c r="V65" s="102">
        <f ca="1">YEAR(TODAY())-65</f>
        <v>1961</v>
      </c>
      <c r="Z65" s="102">
        <f ca="1">YEAR(TODAY())-65</f>
        <v>1961</v>
      </c>
      <c r="AB65" s="102">
        <f ca="1">YEAR(TODAY())-73</f>
        <v>1953</v>
      </c>
    </row>
    <row r="66" spans="22:28" x14ac:dyDescent="0.15">
      <c r="V66" s="102">
        <f ca="1">YEAR(TODAY())-66</f>
        <v>1960</v>
      </c>
      <c r="Z66" s="102">
        <f ca="1">YEAR(TODAY())-66</f>
        <v>1960</v>
      </c>
      <c r="AB66" s="102">
        <f ca="1">YEAR(TODAY())-74</f>
        <v>1952</v>
      </c>
    </row>
    <row r="67" spans="22:28" x14ac:dyDescent="0.15">
      <c r="V67" s="102">
        <f ca="1">YEAR(TODAY())-67</f>
        <v>1959</v>
      </c>
      <c r="Z67" s="102">
        <f ca="1">YEAR(TODAY())-67</f>
        <v>1959</v>
      </c>
      <c r="AB67" s="102">
        <f ca="1">YEAR(TODAY())-75</f>
        <v>1951</v>
      </c>
    </row>
    <row r="68" spans="22:28" x14ac:dyDescent="0.15">
      <c r="V68" s="102">
        <f ca="1">YEAR(TODAY())-68</f>
        <v>1958</v>
      </c>
      <c r="Z68" s="102">
        <f ca="1">YEAR(TODAY())-68</f>
        <v>1958</v>
      </c>
      <c r="AB68" s="102">
        <f ca="1">YEAR(TODAY())-76</f>
        <v>1950</v>
      </c>
    </row>
    <row r="69" spans="22:28" x14ac:dyDescent="0.15">
      <c r="V69" s="102">
        <f ca="1">YEAR(TODAY())-69</f>
        <v>1957</v>
      </c>
      <c r="Z69" s="102">
        <f ca="1">YEAR(TODAY())-69</f>
        <v>1957</v>
      </c>
      <c r="AB69" s="102">
        <f ca="1">YEAR(TODAY())-77</f>
        <v>1949</v>
      </c>
    </row>
    <row r="70" spans="22:28" x14ac:dyDescent="0.15">
      <c r="V70" s="102">
        <f ca="1">YEAR(TODAY())-70</f>
        <v>1956</v>
      </c>
      <c r="Z70" s="102">
        <f ca="1">YEAR(TODAY())-70</f>
        <v>1956</v>
      </c>
      <c r="AB70" s="102">
        <f ca="1">YEAR(TODAY())-78</f>
        <v>1948</v>
      </c>
    </row>
    <row r="71" spans="22:28" x14ac:dyDescent="0.15">
      <c r="V71" s="102">
        <f ca="1">YEAR(TODAY())-71</f>
        <v>1955</v>
      </c>
      <c r="Z71" s="102">
        <f ca="1">YEAR(TODAY())-71</f>
        <v>1955</v>
      </c>
      <c r="AB71" s="102">
        <f ca="1">YEAR(TODAY())-79</f>
        <v>1947</v>
      </c>
    </row>
    <row r="72" spans="22:28" x14ac:dyDescent="0.15">
      <c r="V72" s="102">
        <f ca="1">YEAR(TODAY())-72</f>
        <v>1954</v>
      </c>
      <c r="Z72" s="102">
        <f ca="1">YEAR(TODAY())-72</f>
        <v>1954</v>
      </c>
      <c r="AB72" s="102">
        <f ca="1">YEAR(TODAY())-80</f>
        <v>1946</v>
      </c>
    </row>
    <row r="73" spans="22:28" x14ac:dyDescent="0.15">
      <c r="V73" s="102">
        <f ca="1">YEAR(TODAY())-72</f>
        <v>1954</v>
      </c>
      <c r="Z73" s="102">
        <f ca="1">YEAR(TODAY())-72</f>
        <v>1954</v>
      </c>
      <c r="AB73" s="102">
        <f ca="1">YEAR(TODAY())-81</f>
        <v>1945</v>
      </c>
    </row>
    <row r="74" spans="22:28" x14ac:dyDescent="0.15">
      <c r="V74" s="102">
        <f ca="1">YEAR(TODAY())-73</f>
        <v>1953</v>
      </c>
      <c r="Z74" s="102">
        <f ca="1">YEAR(TODAY())-73</f>
        <v>1953</v>
      </c>
      <c r="AB74" s="102">
        <f ca="1">YEAR(TODAY())-82</f>
        <v>1944</v>
      </c>
    </row>
    <row r="75" spans="22:28" x14ac:dyDescent="0.15">
      <c r="V75" s="102">
        <f ca="1">YEAR(TODAY())-74</f>
        <v>1952</v>
      </c>
      <c r="Z75" s="102">
        <f ca="1">YEAR(TODAY())-74</f>
        <v>1952</v>
      </c>
      <c r="AB75" s="102">
        <f ca="1">YEAR(TODAY())-82</f>
        <v>1944</v>
      </c>
    </row>
    <row r="76" spans="22:28" x14ac:dyDescent="0.15">
      <c r="V76" s="102">
        <f ca="1">YEAR(TODAY())-75</f>
        <v>1951</v>
      </c>
      <c r="Z76" s="102">
        <f ca="1">YEAR(TODAY())-75</f>
        <v>1951</v>
      </c>
      <c r="AB76" s="102">
        <f ca="1">YEAR(TODAY())-84</f>
        <v>1942</v>
      </c>
    </row>
    <row r="77" spans="22:28" x14ac:dyDescent="0.15">
      <c r="V77" s="102">
        <f ca="1">YEAR(TODAY())-76</f>
        <v>1950</v>
      </c>
      <c r="Z77" s="102">
        <f ca="1">YEAR(TODAY())-76</f>
        <v>1950</v>
      </c>
      <c r="AB77" s="102">
        <f ca="1">YEAR(TODAY())-85</f>
        <v>1941</v>
      </c>
    </row>
    <row r="78" spans="22:28" x14ac:dyDescent="0.15">
      <c r="V78" s="102">
        <f ca="1">YEAR(TODAY())-77</f>
        <v>1949</v>
      </c>
      <c r="Z78" s="102">
        <f ca="1">YEAR(TODAY())-77</f>
        <v>1949</v>
      </c>
      <c r="AB78" s="102">
        <f ca="1">YEAR(TODAY())-86</f>
        <v>1940</v>
      </c>
    </row>
    <row r="79" spans="22:28" x14ac:dyDescent="0.15">
      <c r="V79" s="102">
        <f ca="1">YEAR(TODAY())-78</f>
        <v>1948</v>
      </c>
      <c r="Z79" s="102">
        <f ca="1">YEAR(TODAY())-78</f>
        <v>1948</v>
      </c>
      <c r="AB79" s="102">
        <f ca="1">YEAR(TODAY())-87</f>
        <v>1939</v>
      </c>
    </row>
    <row r="80" spans="22:28" x14ac:dyDescent="0.15">
      <c r="V80" s="102">
        <f ca="1">YEAR(TODAY())-79</f>
        <v>1947</v>
      </c>
      <c r="Z80" s="102">
        <f ca="1">YEAR(TODAY())-79</f>
        <v>1947</v>
      </c>
      <c r="AB80" s="102">
        <f ca="1">YEAR(TODAY())-88</f>
        <v>1938</v>
      </c>
    </row>
    <row r="81" spans="22:28" x14ac:dyDescent="0.15">
      <c r="V81" s="102">
        <f ca="1">YEAR(TODAY())-80</f>
        <v>1946</v>
      </c>
      <c r="Z81" s="102">
        <f ca="1">YEAR(TODAY())-80</f>
        <v>1946</v>
      </c>
      <c r="AB81" s="102">
        <f ca="1">YEAR(TODAY())-89</f>
        <v>1937</v>
      </c>
    </row>
    <row r="82" spans="22:28" x14ac:dyDescent="0.15">
      <c r="V82" s="102">
        <f ca="1">YEAR(TODAY())-81</f>
        <v>1945</v>
      </c>
      <c r="Z82" s="102">
        <f ca="1">YEAR(TODAY())-81</f>
        <v>1945</v>
      </c>
      <c r="AB82" s="102">
        <f ca="1">YEAR(TODAY())-90</f>
        <v>1936</v>
      </c>
    </row>
    <row r="83" spans="22:28" x14ac:dyDescent="0.15">
      <c r="V83" s="102">
        <f ca="1">YEAR(TODAY())-82</f>
        <v>1944</v>
      </c>
      <c r="Z83" s="102">
        <f ca="1">YEAR(TODAY())-82</f>
        <v>1944</v>
      </c>
    </row>
    <row r="84" spans="22:28" x14ac:dyDescent="0.15">
      <c r="V84" s="102">
        <f ca="1">YEAR(TODAY())-82</f>
        <v>1944</v>
      </c>
      <c r="Z84" s="102">
        <f ca="1">YEAR(TODAY())-82</f>
        <v>1944</v>
      </c>
    </row>
    <row r="85" spans="22:28" x14ac:dyDescent="0.15">
      <c r="V85" s="102">
        <f ca="1">YEAR(TODAY())-84</f>
        <v>1942</v>
      </c>
      <c r="Z85" s="102">
        <f ca="1">YEAR(TODAY())-84</f>
        <v>1942</v>
      </c>
    </row>
    <row r="86" spans="22:28" x14ac:dyDescent="0.15">
      <c r="V86" s="102">
        <f ca="1">YEAR(TODAY())-85</f>
        <v>1941</v>
      </c>
      <c r="Z86" s="102">
        <f ca="1">YEAR(TODAY())-85</f>
        <v>1941</v>
      </c>
    </row>
    <row r="87" spans="22:28" x14ac:dyDescent="0.15">
      <c r="V87" s="102">
        <f ca="1">YEAR(TODAY())-86</f>
        <v>1940</v>
      </c>
      <c r="Z87" s="102">
        <f ca="1">YEAR(TODAY())-86</f>
        <v>1940</v>
      </c>
    </row>
    <row r="88" spans="22:28" x14ac:dyDescent="0.15">
      <c r="V88" s="102">
        <f ca="1">YEAR(TODAY())-87</f>
        <v>1939</v>
      </c>
      <c r="Z88" s="102">
        <f ca="1">YEAR(TODAY())-87</f>
        <v>1939</v>
      </c>
    </row>
    <row r="89" spans="22:28" x14ac:dyDescent="0.15">
      <c r="V89" s="102">
        <f ca="1">YEAR(TODAY())-88</f>
        <v>1938</v>
      </c>
      <c r="Z89" s="102">
        <f ca="1">YEAR(TODAY())-88</f>
        <v>1938</v>
      </c>
    </row>
    <row r="90" spans="22:28" x14ac:dyDescent="0.15">
      <c r="V90" s="102">
        <f ca="1">YEAR(TODAY())-89</f>
        <v>1937</v>
      </c>
      <c r="Z90" s="102">
        <f ca="1">YEAR(TODAY())-89</f>
        <v>1937</v>
      </c>
    </row>
    <row r="91" spans="22:28" x14ac:dyDescent="0.15">
      <c r="V91" s="102">
        <f ca="1">YEAR(TODAY())-90</f>
        <v>1936</v>
      </c>
      <c r="Z91" s="102">
        <f ca="1">YEAR(TODAY())-90</f>
        <v>1936</v>
      </c>
    </row>
  </sheetData>
  <sheetProtection algorithmName="SHA-512" hashValue="uX3Ff/o7LlIFqJ9MToZk+VaQR4jEnjvUsK25JWQrR1NzAv54JAFPm8c4661p7b4F6Y9kQBWV2wGF6bkoJdzlnQ==" saltValue="UlQqX/KLxOyBAuAHe9oo6g==" spinCount="100000" sheet="1" objects="1" scenarios="1"/>
  <protectedRanges>
    <protectedRange algorithmName="SHA-512" hashValue="B1Oizzm5wBDlE2ImjRtpNYIE1HX5eOpBkRp8Roa5J7mZmMjcBWq3xG6QIAXzhz7JxOtnZasLV3pU90TGNG9EJA==" saltValue="c36+LH8bi5HUKJ+Yo/MAPw==" spinCount="100000" sqref="B1:B1048576" name="Wettkampfdaten"/>
  </protectedRanges>
  <pageMargins left="0.7" right="0.7" top="0.78740157499999996" bottom="0.78740157499999996" header="0.3" footer="0.3"/>
  <pageSetup paperSize="9"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B1:BA30"/>
  <sheetViews>
    <sheetView zoomScale="92" zoomScaleNormal="85" workbookViewId="0">
      <selection activeCell="I26" sqref="I26"/>
    </sheetView>
  </sheetViews>
  <sheetFormatPr baseColWidth="10" defaultRowHeight="14" x14ac:dyDescent="0.15"/>
  <cols>
    <col min="1" max="1" width="2.6640625" style="4" customWidth="1"/>
    <col min="2" max="2" width="13.33203125" style="4" bestFit="1" customWidth="1"/>
    <col min="3" max="3" width="28.33203125" style="3" bestFit="1" customWidth="1"/>
    <col min="4" max="4" width="17.1640625" style="3" bestFit="1" customWidth="1"/>
    <col min="5" max="5" width="13.5" style="30" bestFit="1" customWidth="1"/>
    <col min="6" max="7" width="4.5" style="30" customWidth="1"/>
    <col min="8" max="8" width="5.1640625" style="30" customWidth="1"/>
    <col min="9" max="9" width="4.83203125" style="30" customWidth="1"/>
    <col min="10" max="10" width="5.1640625" style="30" customWidth="1"/>
    <col min="11" max="11" width="7.1640625" style="30" customWidth="1"/>
    <col min="12" max="12" width="6.33203125" style="30" customWidth="1"/>
    <col min="13" max="13" width="7.6640625" style="30" customWidth="1"/>
    <col min="14" max="14" width="16.83203125" style="30" customWidth="1"/>
    <col min="15" max="15" width="19.5" style="30" bestFit="1" customWidth="1"/>
    <col min="16" max="16" width="16.33203125" style="30" customWidth="1"/>
    <col min="17" max="17" width="22.83203125" style="30" customWidth="1"/>
    <col min="18" max="18" width="23.6640625" style="4" bestFit="1" customWidth="1"/>
    <col min="19" max="19" width="17.5" style="4" customWidth="1"/>
    <col min="20" max="20" width="17" style="4" customWidth="1"/>
    <col min="21" max="21" width="26.6640625" style="3" customWidth="1"/>
    <col min="22" max="22" width="16.33203125" style="4" bestFit="1" customWidth="1"/>
    <col min="23" max="23" width="16" style="4" bestFit="1" customWidth="1"/>
    <col min="24" max="24" width="14.33203125" style="4" bestFit="1" customWidth="1"/>
    <col min="25" max="25" width="26.5" style="3" bestFit="1" customWidth="1"/>
    <col min="26" max="27" width="7.5" style="4" bestFit="1" customWidth="1"/>
    <col min="28" max="28" width="15.1640625" style="4" bestFit="1" customWidth="1"/>
    <col min="29" max="29" width="26" style="4" bestFit="1" customWidth="1"/>
    <col min="30" max="30" width="10.33203125" style="4" bestFit="1" customWidth="1"/>
    <col min="31" max="31" width="12.33203125" style="4" bestFit="1" customWidth="1"/>
    <col min="32" max="32" width="15.83203125" style="4" bestFit="1" customWidth="1"/>
    <col min="33" max="33" width="15.83203125" style="4" customWidth="1"/>
    <col min="34" max="34" width="32.33203125" style="4" bestFit="1" customWidth="1"/>
    <col min="35" max="35" width="23.1640625" style="4" bestFit="1" customWidth="1"/>
    <col min="36" max="37" width="15.83203125" style="4" customWidth="1"/>
    <col min="38" max="38" width="20" style="4" bestFit="1" customWidth="1"/>
    <col min="39" max="40" width="15.83203125" style="4" customWidth="1"/>
    <col min="41" max="41" width="32.1640625" style="4" customWidth="1"/>
    <col min="42" max="42" width="2.6640625" style="4" customWidth="1"/>
    <col min="43" max="43" width="22" style="4" customWidth="1"/>
    <col min="44" max="44" width="20.83203125" style="4" bestFit="1" customWidth="1"/>
    <col min="45" max="45" width="2.6640625" style="4" customWidth="1"/>
    <col min="46" max="46" width="27.1640625" style="4" bestFit="1" customWidth="1"/>
    <col min="47" max="47" width="25.83203125" style="4" bestFit="1" customWidth="1"/>
    <col min="48" max="48" width="21.1640625" style="4" bestFit="1" customWidth="1"/>
    <col min="49" max="49" width="2.6640625" style="4" customWidth="1"/>
    <col min="50" max="50" width="23.6640625" style="4" bestFit="1" customWidth="1"/>
    <col min="51" max="51" width="10.83203125" style="4"/>
    <col min="52" max="52" width="25.5" style="4" bestFit="1" customWidth="1"/>
    <col min="53" max="53" width="32.1640625" style="4" bestFit="1" customWidth="1"/>
    <col min="54" max="16384" width="10.83203125" style="4"/>
  </cols>
  <sheetData>
    <row r="1" spans="2:53" ht="15" thickBot="1" x14ac:dyDescent="0.2"/>
    <row r="2" spans="2:53" ht="14.5" customHeight="1" thickBot="1" x14ac:dyDescent="0.2">
      <c r="B2" s="29" t="s">
        <v>121</v>
      </c>
      <c r="C2" s="5" t="s">
        <v>0</v>
      </c>
      <c r="D2" s="5" t="s">
        <v>34</v>
      </c>
      <c r="E2" s="6" t="s">
        <v>1</v>
      </c>
      <c r="F2" s="6" t="s">
        <v>35</v>
      </c>
      <c r="G2" s="6" t="s">
        <v>36</v>
      </c>
      <c r="H2" s="6" t="s">
        <v>37</v>
      </c>
      <c r="I2" s="6" t="s">
        <v>38</v>
      </c>
      <c r="J2" s="6" t="s">
        <v>39</v>
      </c>
      <c r="K2" s="6" t="s">
        <v>40</v>
      </c>
      <c r="L2" s="6" t="s">
        <v>41</v>
      </c>
      <c r="M2" s="6" t="s">
        <v>42</v>
      </c>
      <c r="N2" s="6" t="s">
        <v>5</v>
      </c>
      <c r="O2" s="6" t="s">
        <v>129</v>
      </c>
      <c r="P2" s="6" t="s">
        <v>43</v>
      </c>
      <c r="Q2" s="6" t="s">
        <v>7</v>
      </c>
      <c r="R2" s="6" t="s">
        <v>8</v>
      </c>
      <c r="S2" s="69" t="s">
        <v>26</v>
      </c>
      <c r="T2" s="69" t="s">
        <v>27</v>
      </c>
      <c r="U2" s="69" t="s">
        <v>29</v>
      </c>
      <c r="V2" s="5" t="s">
        <v>28</v>
      </c>
      <c r="W2" s="5" t="s">
        <v>50</v>
      </c>
      <c r="X2" s="69" t="s">
        <v>51</v>
      </c>
      <c r="Y2" s="5" t="s">
        <v>52</v>
      </c>
      <c r="Z2" s="69" t="s">
        <v>49</v>
      </c>
      <c r="AA2" s="69" t="s">
        <v>6</v>
      </c>
      <c r="AB2" s="69" t="s">
        <v>54</v>
      </c>
      <c r="AC2" s="5" t="s">
        <v>66</v>
      </c>
      <c r="AD2" s="5" t="s">
        <v>122</v>
      </c>
      <c r="AE2" s="5" t="s">
        <v>123</v>
      </c>
      <c r="AF2" s="5" t="s">
        <v>133</v>
      </c>
      <c r="AG2" s="5" t="s">
        <v>138</v>
      </c>
      <c r="AH2" s="5" t="s">
        <v>161</v>
      </c>
      <c r="AI2" s="5" t="s">
        <v>174</v>
      </c>
      <c r="AJ2" s="5" t="s">
        <v>162</v>
      </c>
      <c r="AK2" s="5" t="s">
        <v>163</v>
      </c>
      <c r="AL2" s="5" t="s">
        <v>175</v>
      </c>
      <c r="AM2" s="5" t="s">
        <v>176</v>
      </c>
      <c r="AN2" s="5" t="s">
        <v>168</v>
      </c>
      <c r="AO2" s="5" t="s">
        <v>169</v>
      </c>
      <c r="AQ2" s="72" t="s">
        <v>124</v>
      </c>
      <c r="AR2" s="72" t="s">
        <v>117</v>
      </c>
      <c r="AT2" s="72" t="s">
        <v>128</v>
      </c>
      <c r="AU2" s="72" t="s">
        <v>127</v>
      </c>
      <c r="AV2" s="72" t="s">
        <v>132</v>
      </c>
      <c r="AX2" s="72" t="s">
        <v>97</v>
      </c>
      <c r="AY2" s="72" t="s">
        <v>84</v>
      </c>
      <c r="AZ2" s="92" t="s">
        <v>154</v>
      </c>
      <c r="BA2" s="92" t="s">
        <v>157</v>
      </c>
    </row>
    <row r="3" spans="2:53" x14ac:dyDescent="0.15">
      <c r="C3" s="7" t="str">
        <f>IF(Mannschaftsmeldebogen_KiSGruTu!B8&lt;&gt;"",Hauptmeldebogen_KiSGruTu!$C$7,"")</f>
        <v/>
      </c>
      <c r="D3" s="7" t="str">
        <f>IF(Mannschaftsmeldebogen_KiSGruTu!B8&lt;&gt;"",Mannschaftsmeldebogen_KiSGruTu!B8,"")</f>
        <v/>
      </c>
      <c r="E3" s="8" t="str">
        <f>IF(Mannschaftsmeldebogen_KiSGruTu!C8&lt;&gt;"",Mannschaftsmeldebogen_KiSGruTu!C8,"")</f>
        <v/>
      </c>
      <c r="F3" s="8">
        <f>COUNTIF(mski[Geschlecht],RAW!M4)</f>
        <v>0</v>
      </c>
      <c r="G3" s="8">
        <f>COUNTIF(mski[Geschlecht],RAW!M3)</f>
        <v>0</v>
      </c>
      <c r="H3" s="8" t="str">
        <f>IF(Mannschaftsmeldebogen_KiSGruTu!D8&lt;&gt;"",Mannschaftsmeldebogen_KiSGruTu!D8,"")</f>
        <v/>
      </c>
      <c r="I3" s="8" t="str">
        <f>IF(Mannschaftsmeldebogen_KiSGruTu!E8&lt;&gt;"",Mannschaftsmeldebogen_KiSGruTu!E8,"")</f>
        <v/>
      </c>
      <c r="J3" s="8" t="str">
        <f>IF(Mannschaftsmeldebogen_KiSGruTu!F8&lt;&gt;"",Mannschaftsmeldebogen_KiSGruTu!F8,"")</f>
        <v/>
      </c>
      <c r="K3" s="8" t="str">
        <f>IF(Mannschaftsmeldebogen_KiSGruTu!G8&lt;&gt;"",Mannschaftsmeldebogen_KiSGruTu!G8,"")</f>
        <v/>
      </c>
      <c r="L3" s="8" t="str">
        <f>IF(Mannschaftsmeldebogen_KiSGruTu!H8&lt;&gt;"",Mannschaftsmeldebogen_KiSGruTu!H8,"")</f>
        <v/>
      </c>
      <c r="M3" s="8" t="str">
        <f>IF(Mannschaftsmeldebogen_KiSGruTu!I8&lt;&gt;"",Mannschaftsmeldebogen_KiSGruTu!I8,"")</f>
        <v/>
      </c>
      <c r="N3" s="8">
        <f>Hauptmeldebogen_KiSGruTu!C19</f>
        <v>0</v>
      </c>
      <c r="O3" s="8">
        <f>Hauptmeldebogen_KiSGruTu!C15</f>
        <v>0</v>
      </c>
      <c r="P3" s="9">
        <f>Hauptmeldebogen_KiSGruTu!C29</f>
        <v>0</v>
      </c>
      <c r="Q3" s="8" t="str">
        <f>IF(Hauptmeldebogen_KiSGruTu!C25&lt;&gt;"",Hauptmeldebogen_KiSGruTu!C25,"")</f>
        <v/>
      </c>
      <c r="R3" s="8"/>
      <c r="S3" s="70" t="str">
        <f>IF(Hauptmeldebogen_KiSGruTu!C10&lt;&gt;"",Hauptmeldebogen_KiSGruTu!C10,"")</f>
        <v/>
      </c>
      <c r="T3" s="70" t="str">
        <f>IF(Hauptmeldebogen_KiSGruTu!C11&lt;&gt;"",Hauptmeldebogen_KiSGruTu!C11,"")</f>
        <v/>
      </c>
      <c r="U3" s="70" t="str">
        <f>IF(Hauptmeldebogen_KiSGruTu!C13&lt;&gt;"",Hauptmeldebogen_KiSGruTu!C13,"")</f>
        <v/>
      </c>
      <c r="V3" s="17" t="str">
        <f>IF(Hauptmeldebogen_KiSGruTu!C12&lt;&gt;"",Hauptmeldebogen_KiSGruTu!C12,"")</f>
        <v/>
      </c>
      <c r="W3" s="7" t="str">
        <f>IF(Karimeldebogen!B9&lt;&gt;"",Karimeldebogen!B9,"")</f>
        <v/>
      </c>
      <c r="X3" s="70" t="str">
        <f>IF(Karimeldebogen!C9&lt;&gt;"",Karimeldebogen!C9,"")</f>
        <v/>
      </c>
      <c r="Y3" s="7" t="str">
        <f>IF(Karimeldebogen!D9&lt;&gt;"",Karimeldebogen!D9,"")</f>
        <v/>
      </c>
      <c r="Z3" s="70" t="str">
        <f>IF(Karimeldebogen!E9&lt;&gt;"",Karimeldebogen!E9,"")</f>
        <v/>
      </c>
      <c r="AA3" s="70" t="str">
        <f>IF(Karimeldebogen!F9&lt;&gt;"",Karimeldebogen!F9,"")</f>
        <v/>
      </c>
      <c r="AB3" s="70" t="str">
        <f>IF(Karimeldebogen!G9&lt;&gt;"",Karimeldebogen!G9,"")</f>
        <v/>
      </c>
      <c r="AC3" s="7" t="str">
        <f>IF(Mannschaftsmeldebogen_KiSGruTu!J8&lt;&gt;"",Mannschaftsmeldebogen_KiSGruTu!J8,"")</f>
        <v/>
      </c>
      <c r="AD3" s="7">
        <f>COUNTIF(Tabelle27[Nachname],"*")</f>
        <v>0</v>
      </c>
      <c r="AE3" s="7">
        <f>COUNTIF(Tabelle28[Nachname],"*")</f>
        <v>0</v>
      </c>
      <c r="AF3" s="7">
        <f>SUM(Tabelle350[m],Tabelle350[w],Tabelle350[[#This Row],[Ersatz]])</f>
        <v>0</v>
      </c>
      <c r="AG3" s="7" t="str">
        <f>IF(Hauptmeldebogen_KiSGruTu!C27&lt;&gt;"",Hauptmeldebogen_KiSGruTu!C27,"")</f>
        <v/>
      </c>
      <c r="AH3" s="7" t="str">
        <f>IF('weitere Angaben'!C5&lt;&gt;"",'weitere Angaben'!C5,"")</f>
        <v/>
      </c>
      <c r="AI3" s="7" t="str">
        <f>IF('weitere Angaben'!C6&lt;&gt;"",'weitere Angaben'!C6,"")</f>
        <v/>
      </c>
      <c r="AJ3" s="7" t="str">
        <f>IF('weitere Angaben'!C9&lt;&gt;"",'weitere Angaben'!C9,"")</f>
        <v/>
      </c>
      <c r="AK3" s="7" t="str">
        <f>IF('weitere Angaben'!C10&lt;&gt;"",'weitere Angaben'!C10,"")</f>
        <v/>
      </c>
      <c r="AL3" s="7" t="str">
        <f>IF('weitere Angaben'!C12&lt;&gt;"",'weitere Angaben'!C12,"")</f>
        <v/>
      </c>
      <c r="AM3" s="7" t="str">
        <f>IF('weitere Angaben'!C15&lt;&gt;"",'weitere Angaben'!C15,"")</f>
        <v/>
      </c>
      <c r="AN3" s="7" t="str">
        <f>IF('weitere Angaben'!C17&lt;&gt;"",'weitere Angaben'!C17,"")</f>
        <v/>
      </c>
      <c r="AO3" s="7" t="str">
        <f>IF('weitere Angaben'!C18&lt;&gt;"",'weitere Angaben'!C18,"")</f>
        <v/>
      </c>
      <c r="AQ3" s="86"/>
      <c r="AR3" s="72">
        <f>Hauptmeldebogen_KiSGruTu!C7</f>
        <v>0</v>
      </c>
      <c r="AT3" s="4" t="str">
        <f>IF('weitere Anmeldungen'!D6&lt;&gt;"",Hauptmeldebogen_KiSGruTu!$C$7,"")</f>
        <v/>
      </c>
      <c r="AU3" s="4" t="str">
        <f>IF('weitere Anmeldungen'!D6&lt;&gt;"",'weitere Anmeldungen'!D6,"")</f>
        <v/>
      </c>
      <c r="AV3" s="4" t="str">
        <f>IF('weitere Anmeldungen'!E6&lt;&gt;"",'weitere Anmeldungen'!E6,"")</f>
        <v/>
      </c>
      <c r="AX3" s="86"/>
      <c r="AY3" s="72">
        <f>Hauptmeldebogen_KiSGruTu!C7</f>
        <v>0</v>
      </c>
      <c r="AZ3" s="86"/>
      <c r="BA3" s="86"/>
    </row>
    <row r="4" spans="2:53" x14ac:dyDescent="0.15">
      <c r="C4" s="7" t="str">
        <f>IF(Mannschaftsmeldebogen_KiSGruTu!B9&lt;&gt;"",Hauptmeldebogen_KiSGruTu!$C$7,"")</f>
        <v/>
      </c>
      <c r="D4" s="7" t="str">
        <f>IF(Mannschaftsmeldebogen_KiSGruTu!B9&lt;&gt;"",Mannschaftsmeldebogen_KiSGruTu!B9,"")</f>
        <v/>
      </c>
      <c r="E4" s="8" t="str">
        <f>IF(Mannschaftsmeldebogen_KiSGruTu!C9&lt;&gt;"",Mannschaftsmeldebogen_KiSGruTu!C9,"")</f>
        <v/>
      </c>
      <c r="F4" s="64">
        <f>COUNTIF(mskii[Geschlecht],RAW!M4)</f>
        <v>0</v>
      </c>
      <c r="G4" s="64">
        <f>COUNTIF(mskii[Geschlecht],RAW!M3)</f>
        <v>0</v>
      </c>
      <c r="H4" s="8" t="str">
        <f>IF(Mannschaftsmeldebogen_KiSGruTu!D9&lt;&gt;"",Mannschaftsmeldebogen_KiSGruTu!D9,"")</f>
        <v/>
      </c>
      <c r="I4" s="8" t="str">
        <f>IF(Mannschaftsmeldebogen_KiSGruTu!E9&lt;&gt;"",Mannschaftsmeldebogen_KiSGruTu!E9,"")</f>
        <v/>
      </c>
      <c r="J4" s="8" t="str">
        <f>IF(Mannschaftsmeldebogen_KiSGruTu!F9&lt;&gt;"",Mannschaftsmeldebogen_KiSGruTu!F9,"")</f>
        <v/>
      </c>
      <c r="K4" s="8" t="str">
        <f>IF(Mannschaftsmeldebogen_KiSGruTu!G9&lt;&gt;"",Mannschaftsmeldebogen_KiSGruTu!G9,"")</f>
        <v/>
      </c>
      <c r="L4" s="8" t="str">
        <f>IF(Mannschaftsmeldebogen_KiSGruTu!H9&lt;&gt;"",Mannschaftsmeldebogen_KiSGruTu!H9,"")</f>
        <v/>
      </c>
      <c r="M4" s="8" t="str">
        <f>IF(Mannschaftsmeldebogen_KiSGruTu!I9&lt;&gt;"",Mannschaftsmeldebogen_KiSGruTu!I9,"")</f>
        <v/>
      </c>
      <c r="N4" s="64"/>
      <c r="O4" s="64"/>
      <c r="P4" s="71"/>
      <c r="Q4" s="64"/>
      <c r="R4" s="64"/>
      <c r="S4" s="28"/>
      <c r="T4" s="28"/>
      <c r="U4" s="28"/>
      <c r="V4" s="2"/>
      <c r="W4" s="7" t="str">
        <f>IF(Karimeldebogen!B10&lt;&gt;"",Karimeldebogen!B10,"")</f>
        <v/>
      </c>
      <c r="X4" s="70" t="str">
        <f>IF(Karimeldebogen!C10&lt;&gt;"",Karimeldebogen!C10,"")</f>
        <v/>
      </c>
      <c r="Y4" s="7" t="str">
        <f>IF(Karimeldebogen!D10&lt;&gt;"",Karimeldebogen!D10,"")</f>
        <v/>
      </c>
      <c r="Z4" s="70" t="str">
        <f>IF(Karimeldebogen!E10&lt;&gt;"",Karimeldebogen!E10,"")</f>
        <v/>
      </c>
      <c r="AA4" s="70" t="str">
        <f>IF(Karimeldebogen!F10&lt;&gt;"",Karimeldebogen!F10,"")</f>
        <v/>
      </c>
      <c r="AB4" s="70" t="str">
        <f>IF(Karimeldebogen!G10&lt;&gt;"",Karimeldebogen!G10,"")</f>
        <v/>
      </c>
      <c r="AC4" s="7" t="str">
        <f>IF(Mannschaftsmeldebogen_KiSGruTu!J9&lt;&gt;"",Mannschaftsmeldebogen_KiSGruTu!J9,"")</f>
        <v/>
      </c>
      <c r="AD4" s="7"/>
      <c r="AE4" s="7"/>
      <c r="AF4" s="7"/>
      <c r="AG4" s="7"/>
      <c r="AH4" s="7"/>
      <c r="AI4" s="7"/>
      <c r="AJ4" s="7"/>
      <c r="AK4" s="7"/>
      <c r="AL4" s="7"/>
      <c r="AM4" s="7"/>
      <c r="AN4" s="7"/>
      <c r="AO4" s="7"/>
      <c r="AQ4" s="58">
        <f>'T-Shirts'!B8</f>
        <v>128</v>
      </c>
      <c r="AR4" s="58">
        <f>'T-Shirts'!C8</f>
        <v>0</v>
      </c>
      <c r="AT4" s="73" t="str">
        <f>IF('weitere Anmeldungen'!D7&lt;&gt;"",Hauptmeldebogen_KiSGruTu!$C$7,"")</f>
        <v/>
      </c>
      <c r="AU4" s="73" t="str">
        <f>IF('weitere Anmeldungen'!D7&lt;&gt;"",'weitere Anmeldungen'!D7,"")</f>
        <v/>
      </c>
      <c r="AV4" s="73" t="str">
        <f>IF('weitere Anmeldungen'!E7&lt;&gt;"",'weitere Anmeldungen'!E7,"")</f>
        <v/>
      </c>
      <c r="AX4" s="58" t="str">
        <f>Essen!B8</f>
        <v>mit Fleisch</v>
      </c>
      <c r="AY4" s="58">
        <f>Essen!C8</f>
        <v>0</v>
      </c>
      <c r="AZ4" s="58">
        <f>Essen!D8</f>
        <v>0</v>
      </c>
      <c r="BA4" s="58">
        <f>Essen!E8</f>
        <v>0</v>
      </c>
    </row>
    <row r="5" spans="2:53" x14ac:dyDescent="0.15">
      <c r="C5" s="7" t="str">
        <f>IF(Mannschaftsmeldebogen_KiSGruTu!B10&lt;&gt;"",Hauptmeldebogen_KiSGruTu!$C$7,"")</f>
        <v/>
      </c>
      <c r="D5" s="7" t="str">
        <f>IF(Mannschaftsmeldebogen_KiSGruTu!B10&lt;&gt;"",Mannschaftsmeldebogen_KiSGruTu!B10,"")</f>
        <v/>
      </c>
      <c r="E5" s="8" t="str">
        <f>IF(Mannschaftsmeldebogen_KiSGruTu!C10&lt;&gt;"",Mannschaftsmeldebogen_KiSGruTu!C10,"")</f>
        <v/>
      </c>
      <c r="F5" s="64">
        <f>COUNTIF(mskiii[Geschlecht],RAW!M4)</f>
        <v>0</v>
      </c>
      <c r="G5" s="64">
        <f>COUNTIF(mskiii[Geschlecht],RAW!M3)</f>
        <v>0</v>
      </c>
      <c r="H5" s="8" t="str">
        <f>IF(Mannschaftsmeldebogen_KiSGruTu!D10&lt;&gt;"",Mannschaftsmeldebogen_KiSGruTu!D10,"")</f>
        <v/>
      </c>
      <c r="I5" s="8" t="str">
        <f>IF(Mannschaftsmeldebogen_KiSGruTu!E10&lt;&gt;"",Mannschaftsmeldebogen_KiSGruTu!E10,"")</f>
        <v/>
      </c>
      <c r="J5" s="8" t="str">
        <f>IF(Mannschaftsmeldebogen_KiSGruTu!F10&lt;&gt;"",Mannschaftsmeldebogen_KiSGruTu!F10,"")</f>
        <v/>
      </c>
      <c r="K5" s="8" t="str">
        <f>IF(Mannschaftsmeldebogen_KiSGruTu!G10&lt;&gt;"",Mannschaftsmeldebogen_KiSGruTu!G10,"")</f>
        <v/>
      </c>
      <c r="L5" s="8" t="str">
        <f>IF(Mannschaftsmeldebogen_KiSGruTu!H10&lt;&gt;"",Mannschaftsmeldebogen_KiSGruTu!H10,"")</f>
        <v/>
      </c>
      <c r="M5" s="8" t="str">
        <f>IF(Mannschaftsmeldebogen_KiSGruTu!I10&lt;&gt;"",Mannschaftsmeldebogen_KiSGruTu!I10,"")</f>
        <v/>
      </c>
      <c r="N5" s="64"/>
      <c r="O5" s="64"/>
      <c r="P5" s="71"/>
      <c r="Q5" s="64"/>
      <c r="R5" s="64"/>
      <c r="S5" s="28"/>
      <c r="T5" s="28"/>
      <c r="U5" s="28"/>
      <c r="V5" s="2"/>
      <c r="W5" s="7" t="str">
        <f>IF(Karimeldebogen!B11&lt;&gt;"",Karimeldebogen!B11,"")</f>
        <v/>
      </c>
      <c r="X5" s="70" t="str">
        <f>IF(Karimeldebogen!C11&lt;&gt;"",Karimeldebogen!C11,"")</f>
        <v/>
      </c>
      <c r="Y5" s="7" t="str">
        <f>IF(Karimeldebogen!D11&lt;&gt;"",Karimeldebogen!D11,"")</f>
        <v/>
      </c>
      <c r="Z5" s="70" t="str">
        <f>IF(Karimeldebogen!E11&lt;&gt;"",Karimeldebogen!E11,"")</f>
        <v/>
      </c>
      <c r="AA5" s="70" t="str">
        <f>IF(Karimeldebogen!F11&lt;&gt;"",Karimeldebogen!F11,"")</f>
        <v/>
      </c>
      <c r="AB5" s="70" t="str">
        <f>IF(Karimeldebogen!G11&lt;&gt;"",Karimeldebogen!G11,"")</f>
        <v/>
      </c>
      <c r="AC5" s="7" t="str">
        <f>IF(Mannschaftsmeldebogen_KiSGruTu!J10&lt;&gt;"",Mannschaftsmeldebogen_KiSGruTu!J10,"")</f>
        <v/>
      </c>
      <c r="AD5" s="7"/>
      <c r="AE5" s="7"/>
      <c r="AF5" s="7"/>
      <c r="AG5" s="7"/>
      <c r="AH5" s="7"/>
      <c r="AI5" s="7"/>
      <c r="AJ5" s="7"/>
      <c r="AK5" s="7"/>
      <c r="AL5" s="7"/>
      <c r="AM5" s="7"/>
      <c r="AN5" s="7"/>
      <c r="AO5" s="7"/>
      <c r="AQ5" s="3">
        <f>'T-Shirts'!B9</f>
        <v>140</v>
      </c>
      <c r="AR5" s="3">
        <f>'T-Shirts'!C9</f>
        <v>0</v>
      </c>
      <c r="AT5" s="4" t="str">
        <f>IF('weitere Anmeldungen'!D8&lt;&gt;"",Hauptmeldebogen_KiSGruTu!$C$7,"")</f>
        <v/>
      </c>
      <c r="AU5" s="4" t="str">
        <f>IF('weitere Anmeldungen'!D8&lt;&gt;"",'weitere Anmeldungen'!D8,"")</f>
        <v/>
      </c>
      <c r="AV5" s="4" t="str">
        <f>IF('weitere Anmeldungen'!E8&lt;&gt;"",'weitere Anmeldungen'!E8,"")</f>
        <v/>
      </c>
      <c r="AX5" s="3" t="str">
        <f>Essen!B9</f>
        <v>vegetarisch</v>
      </c>
      <c r="AY5" s="3">
        <f>Essen!C9</f>
        <v>0</v>
      </c>
      <c r="AZ5" s="3">
        <f>Essen!D9</f>
        <v>0</v>
      </c>
      <c r="BA5" s="3">
        <f>Essen!E9</f>
        <v>0</v>
      </c>
    </row>
    <row r="6" spans="2:53" x14ac:dyDescent="0.15">
      <c r="C6" s="7" t="str">
        <f>IF(Mannschaftsmeldebogen_KiSGruTu!B11&lt;&gt;"",Hauptmeldebogen_KiSGruTu!$C$7,"")</f>
        <v/>
      </c>
      <c r="D6" s="7" t="str">
        <f>IF(Mannschaftsmeldebogen_KiSGruTu!B11&lt;&gt;"",Mannschaftsmeldebogen_KiSGruTu!B11,"")</f>
        <v/>
      </c>
      <c r="E6" s="8" t="str">
        <f>IF(Mannschaftsmeldebogen_KiSGruTu!C11&lt;&gt;"",Mannschaftsmeldebogen_KiSGruTu!C11,"")</f>
        <v/>
      </c>
      <c r="F6" s="64">
        <f>COUNTIF(mskiv[Geschlecht],RAW!M4)</f>
        <v>0</v>
      </c>
      <c r="G6" s="64">
        <f>COUNTIF(mskiv[Geschlecht],RAW!M3)</f>
        <v>0</v>
      </c>
      <c r="H6" s="8" t="str">
        <f>IF(Mannschaftsmeldebogen_KiSGruTu!D11&lt;&gt;"",Mannschaftsmeldebogen_KiSGruTu!D11,"")</f>
        <v/>
      </c>
      <c r="I6" s="8" t="str">
        <f>IF(Mannschaftsmeldebogen_KiSGruTu!E11&lt;&gt;"",Mannschaftsmeldebogen_KiSGruTu!E11,"")</f>
        <v/>
      </c>
      <c r="J6" s="8" t="str">
        <f>IF(Mannschaftsmeldebogen_KiSGruTu!F11&lt;&gt;"",Mannschaftsmeldebogen_KiSGruTu!F11,"")</f>
        <v/>
      </c>
      <c r="K6" s="8" t="str">
        <f>IF(Mannschaftsmeldebogen_KiSGruTu!G11&lt;&gt;"",Mannschaftsmeldebogen_KiSGruTu!G11,"")</f>
        <v/>
      </c>
      <c r="L6" s="8" t="str">
        <f>IF(Mannschaftsmeldebogen_KiSGruTu!H11&lt;&gt;"",Mannschaftsmeldebogen_KiSGruTu!H11,"")</f>
        <v/>
      </c>
      <c r="M6" s="8" t="str">
        <f>IF(Mannschaftsmeldebogen_KiSGruTu!I11&lt;&gt;"",Mannschaftsmeldebogen_KiSGruTu!I11,"")</f>
        <v/>
      </c>
      <c r="N6" s="64"/>
      <c r="O6" s="64"/>
      <c r="P6" s="71"/>
      <c r="Q6" s="64"/>
      <c r="R6" s="64"/>
      <c r="S6" s="28"/>
      <c r="T6" s="28"/>
      <c r="U6" s="28"/>
      <c r="V6" s="2"/>
      <c r="W6" s="7" t="str">
        <f>IF(Karimeldebogen!B12&lt;&gt;"",Karimeldebogen!B12,"")</f>
        <v/>
      </c>
      <c r="X6" s="70" t="str">
        <f>IF(Karimeldebogen!C12&lt;&gt;"",Karimeldebogen!C12,"")</f>
        <v/>
      </c>
      <c r="Y6" s="7" t="str">
        <f>IF(Karimeldebogen!D12&lt;&gt;"",Karimeldebogen!D12,"")</f>
        <v/>
      </c>
      <c r="Z6" s="70" t="str">
        <f>IF(Karimeldebogen!E12&lt;&gt;"",Karimeldebogen!E12,"")</f>
        <v/>
      </c>
      <c r="AA6" s="70" t="str">
        <f>IF(Karimeldebogen!F12&lt;&gt;"",Karimeldebogen!F12,"")</f>
        <v/>
      </c>
      <c r="AB6" s="70" t="str">
        <f>IF(Karimeldebogen!G12&lt;&gt;"",Karimeldebogen!G12,"")</f>
        <v/>
      </c>
      <c r="AC6" s="7" t="str">
        <f>IF(Mannschaftsmeldebogen_KiSGruTu!J11&lt;&gt;"",Mannschaftsmeldebogen_KiSGruTu!J11,"")</f>
        <v/>
      </c>
      <c r="AD6" s="7"/>
      <c r="AE6" s="7"/>
      <c r="AF6" s="7"/>
      <c r="AG6" s="7"/>
      <c r="AH6" s="7"/>
      <c r="AI6" s="7"/>
      <c r="AJ6" s="7"/>
      <c r="AK6" s="7"/>
      <c r="AL6" s="7"/>
      <c r="AM6" s="7"/>
      <c r="AN6" s="7"/>
      <c r="AO6" s="7"/>
      <c r="AQ6" s="58">
        <f>'T-Shirts'!B10</f>
        <v>152</v>
      </c>
      <c r="AR6" s="58">
        <f>'T-Shirts'!C10</f>
        <v>0</v>
      </c>
      <c r="AT6" s="73" t="str">
        <f>IF('weitere Anmeldungen'!D9&lt;&gt;"",Hauptmeldebogen_KiSGruTu!$C$7,"")</f>
        <v/>
      </c>
      <c r="AU6" s="73" t="str">
        <f>IF('weitere Anmeldungen'!D9&lt;&gt;"",'weitere Anmeldungen'!D9,"")</f>
        <v/>
      </c>
      <c r="AV6" s="73" t="str">
        <f>IF('weitere Anmeldungen'!E9&lt;&gt;"",'weitere Anmeldungen'!E9,"")</f>
        <v/>
      </c>
      <c r="AX6" s="58" t="str">
        <f>Essen!B10</f>
        <v>vegan</v>
      </c>
      <c r="AY6" s="58">
        <f>Essen!C10</f>
        <v>0</v>
      </c>
      <c r="AZ6" s="58">
        <f>Essen!D10</f>
        <v>0</v>
      </c>
      <c r="BA6" s="58">
        <f>Essen!E10</f>
        <v>0</v>
      </c>
    </row>
    <row r="7" spans="2:53" x14ac:dyDescent="0.15">
      <c r="C7" s="7" t="str">
        <f>IF(Mannschaftsmeldebogen_KiSGruTu!B12&lt;&gt;"",Hauptmeldebogen_KiSGruTu!$C$7,"")</f>
        <v/>
      </c>
      <c r="D7" s="7" t="str">
        <f>IF(Mannschaftsmeldebogen_KiSGruTu!B12&lt;&gt;"",Mannschaftsmeldebogen_KiSGruTu!B12,"")</f>
        <v/>
      </c>
      <c r="E7" s="8" t="str">
        <f>IF(Mannschaftsmeldebogen_KiSGruTu!C12&lt;&gt;"",Mannschaftsmeldebogen_KiSGruTu!C12,"")</f>
        <v/>
      </c>
      <c r="F7" s="64">
        <f>COUNTIF(mskv[Geschlecht],RAW!M4)</f>
        <v>0</v>
      </c>
      <c r="G7" s="64">
        <f>COUNTIF(mskv[Geschlecht],RAW!M3)</f>
        <v>0</v>
      </c>
      <c r="H7" s="8" t="str">
        <f>IF(Mannschaftsmeldebogen_KiSGruTu!D12&lt;&gt;"",Mannschaftsmeldebogen_KiSGruTu!D12,"")</f>
        <v/>
      </c>
      <c r="I7" s="8" t="str">
        <f>IF(Mannschaftsmeldebogen_KiSGruTu!E12&lt;&gt;"",Mannschaftsmeldebogen_KiSGruTu!E12,"")</f>
        <v/>
      </c>
      <c r="J7" s="8" t="str">
        <f>IF(Mannschaftsmeldebogen_KiSGruTu!F12&lt;&gt;"",Mannschaftsmeldebogen_KiSGruTu!F12,"")</f>
        <v/>
      </c>
      <c r="K7" s="8" t="str">
        <f>IF(Mannschaftsmeldebogen_KiSGruTu!G12&lt;&gt;"",Mannschaftsmeldebogen_KiSGruTu!G12,"")</f>
        <v/>
      </c>
      <c r="L7" s="8" t="str">
        <f>IF(Mannschaftsmeldebogen_KiSGruTu!H12&lt;&gt;"",Mannschaftsmeldebogen_KiSGruTu!H12,"")</f>
        <v/>
      </c>
      <c r="M7" s="8" t="str">
        <f>IF(Mannschaftsmeldebogen_KiSGruTu!I12&lt;&gt;"",Mannschaftsmeldebogen_KiSGruTu!I12,"")</f>
        <v/>
      </c>
      <c r="N7" s="64"/>
      <c r="O7" s="64"/>
      <c r="P7" s="71"/>
      <c r="Q7" s="64"/>
      <c r="R7" s="64"/>
      <c r="S7" s="28"/>
      <c r="T7" s="28"/>
      <c r="U7" s="28"/>
      <c r="V7" s="2"/>
      <c r="W7" s="7" t="str">
        <f>IF(Karimeldebogen!B13&lt;&gt;"",Karimeldebogen!B13,"")</f>
        <v/>
      </c>
      <c r="X7" s="70" t="str">
        <f>IF(Karimeldebogen!C13&lt;&gt;"",Karimeldebogen!C13,"")</f>
        <v/>
      </c>
      <c r="Y7" s="7" t="str">
        <f>IF(Karimeldebogen!D13&lt;&gt;"",Karimeldebogen!D13,"")</f>
        <v/>
      </c>
      <c r="Z7" s="70" t="str">
        <f>IF(Karimeldebogen!E13&lt;&gt;"",Karimeldebogen!E13,"")</f>
        <v/>
      </c>
      <c r="AA7" s="70" t="str">
        <f>IF(Karimeldebogen!F13&lt;&gt;"",Karimeldebogen!F13,"")</f>
        <v/>
      </c>
      <c r="AB7" s="70" t="str">
        <f>IF(Karimeldebogen!G13&lt;&gt;"",Karimeldebogen!G13,"")</f>
        <v/>
      </c>
      <c r="AC7" s="7" t="str">
        <f>IF(Mannschaftsmeldebogen_KiSGruTu!J12&lt;&gt;"",Mannschaftsmeldebogen_KiSGruTu!J12,"")</f>
        <v/>
      </c>
      <c r="AD7" s="7"/>
      <c r="AE7" s="7"/>
      <c r="AF7" s="7"/>
      <c r="AG7" s="7"/>
      <c r="AH7" s="7"/>
      <c r="AI7" s="7"/>
      <c r="AJ7" s="7"/>
      <c r="AK7" s="7"/>
      <c r="AL7" s="7"/>
      <c r="AM7" s="7"/>
      <c r="AN7" s="7"/>
      <c r="AO7" s="7"/>
      <c r="AQ7" s="3">
        <f>'T-Shirts'!B11</f>
        <v>164</v>
      </c>
      <c r="AR7" s="3">
        <f>'T-Shirts'!C11</f>
        <v>0</v>
      </c>
      <c r="AT7" s="4" t="str">
        <f>IF('weitere Anmeldungen'!D10&lt;&gt;"",Hauptmeldebogen_KiSGruTu!$C$7,"")</f>
        <v/>
      </c>
      <c r="AU7" s="4" t="str">
        <f>IF('weitere Anmeldungen'!D10&lt;&gt;"",'weitere Anmeldungen'!D10,"")</f>
        <v/>
      </c>
      <c r="AV7" s="4" t="str">
        <f>IF('weitere Anmeldungen'!E10&lt;&gt;"",'weitere Anmeldungen'!E10,"")</f>
        <v/>
      </c>
      <c r="AX7" s="3" t="str">
        <f>Essen!B11</f>
        <v>Gesamt</v>
      </c>
      <c r="AY7" s="3">
        <f>Essen!C11</f>
        <v>0</v>
      </c>
      <c r="AZ7" s="3">
        <f>Essen!D11</f>
        <v>0</v>
      </c>
      <c r="BA7" s="3">
        <f>Essen!E11</f>
        <v>0</v>
      </c>
    </row>
    <row r="8" spans="2:53" x14ac:dyDescent="0.15">
      <c r="C8" s="7" t="str">
        <f>IF(Mannschaftsmeldebogen_KiSGruTu!B13&lt;&gt;"",Hauptmeldebogen_KiSGruTu!$C$7,"")</f>
        <v/>
      </c>
      <c r="D8" s="7" t="str">
        <f>IF(Mannschaftsmeldebogen_KiSGruTu!B13&lt;&gt;"",Mannschaftsmeldebogen_KiSGruTu!B13,"")</f>
        <v/>
      </c>
      <c r="E8" s="8" t="str">
        <f>IF(Mannschaftsmeldebogen_KiSGruTu!C13&lt;&gt;"",Mannschaftsmeldebogen_KiSGruTu!C13,"")</f>
        <v/>
      </c>
      <c r="F8" s="64">
        <f>COUNTIF(mskvi[Geschlecht],RAW!M4)</f>
        <v>0</v>
      </c>
      <c r="G8" s="64">
        <f>COUNTIF(mskvi[Geschlecht],RAW!M3)</f>
        <v>0</v>
      </c>
      <c r="H8" s="8" t="str">
        <f>IF(Mannschaftsmeldebogen_KiSGruTu!D13&lt;&gt;"",Mannschaftsmeldebogen_KiSGruTu!D13,"")</f>
        <v/>
      </c>
      <c r="I8" s="8" t="str">
        <f>IF(Mannschaftsmeldebogen_KiSGruTu!E13&lt;&gt;"",Mannschaftsmeldebogen_KiSGruTu!E13,"")</f>
        <v/>
      </c>
      <c r="J8" s="8" t="str">
        <f>IF(Mannschaftsmeldebogen_KiSGruTu!F13&lt;&gt;"",Mannschaftsmeldebogen_KiSGruTu!F13,"")</f>
        <v/>
      </c>
      <c r="K8" s="8" t="str">
        <f>IF(Mannschaftsmeldebogen_KiSGruTu!G13&lt;&gt;"",Mannschaftsmeldebogen_KiSGruTu!G13,"")</f>
        <v/>
      </c>
      <c r="L8" s="8" t="str">
        <f>IF(Mannschaftsmeldebogen_KiSGruTu!H13&lt;&gt;"",Mannschaftsmeldebogen_KiSGruTu!H13,"")</f>
        <v/>
      </c>
      <c r="M8" s="8" t="str">
        <f>IF(Mannschaftsmeldebogen_KiSGruTu!I13&lt;&gt;"",Mannschaftsmeldebogen_KiSGruTu!I13,"")</f>
        <v/>
      </c>
      <c r="N8" s="64"/>
      <c r="O8" s="64"/>
      <c r="P8" s="71"/>
      <c r="Q8" s="64"/>
      <c r="R8" s="64"/>
      <c r="S8" s="28"/>
      <c r="T8" s="28"/>
      <c r="U8" s="28"/>
      <c r="V8" s="2"/>
      <c r="W8" s="7" t="str">
        <f>IF(Karimeldebogen!B14&lt;&gt;"",Karimeldebogen!B14,"")</f>
        <v/>
      </c>
      <c r="X8" s="70" t="str">
        <f>IF(Karimeldebogen!C14&lt;&gt;"",Karimeldebogen!C14,"")</f>
        <v/>
      </c>
      <c r="Y8" s="7" t="str">
        <f>IF(Karimeldebogen!D14&lt;&gt;"",Karimeldebogen!D14,"")</f>
        <v/>
      </c>
      <c r="Z8" s="70" t="str">
        <f>IF(Karimeldebogen!E14&lt;&gt;"",Karimeldebogen!E14,"")</f>
        <v/>
      </c>
      <c r="AA8" s="70" t="str">
        <f>IF(Karimeldebogen!F14&lt;&gt;"",Karimeldebogen!F14,"")</f>
        <v/>
      </c>
      <c r="AB8" s="70" t="str">
        <f>IF(Karimeldebogen!G14&lt;&gt;"",Karimeldebogen!G14,"")</f>
        <v/>
      </c>
      <c r="AC8" s="7" t="str">
        <f>IF(Mannschaftsmeldebogen_KiSGruTu!J13&lt;&gt;"",Mannschaftsmeldebogen_KiSGruTu!J13,"")</f>
        <v/>
      </c>
      <c r="AD8" s="7"/>
      <c r="AE8" s="7"/>
      <c r="AF8" s="7"/>
      <c r="AG8" s="7"/>
      <c r="AH8" s="7"/>
      <c r="AI8" s="7"/>
      <c r="AJ8" s="7"/>
      <c r="AK8" s="7"/>
      <c r="AL8" s="7"/>
      <c r="AM8" s="7"/>
      <c r="AN8" s="7"/>
      <c r="AO8" s="7"/>
      <c r="AQ8" s="58" t="str">
        <f>'T-Shirts'!B12</f>
        <v>S</v>
      </c>
      <c r="AR8" s="58">
        <f>'T-Shirts'!C12</f>
        <v>0</v>
      </c>
      <c r="AT8" s="73" t="str">
        <f>IF('weitere Anmeldungen'!D11&lt;&gt;"",Hauptmeldebogen_KiSGruTu!$C$7,"")</f>
        <v/>
      </c>
      <c r="AU8" s="73" t="str">
        <f>IF('weitere Anmeldungen'!D11&lt;&gt;"",'weitere Anmeldungen'!D11,"")</f>
        <v/>
      </c>
      <c r="AV8" s="73" t="str">
        <f>IF('weitere Anmeldungen'!E11&lt;&gt;"",'weitere Anmeldungen'!E11,"")</f>
        <v/>
      </c>
      <c r="AX8" s="3"/>
      <c r="AY8" s="3"/>
    </row>
    <row r="9" spans="2:53" x14ac:dyDescent="0.15">
      <c r="C9" s="7" t="str">
        <f>IF(Mannschaftsmeldebogen_KiSGruTu!B14&lt;&gt;"",Hauptmeldebogen_KiSGruTu!$C$7,"")</f>
        <v/>
      </c>
      <c r="D9" s="7" t="str">
        <f>IF(Mannschaftsmeldebogen_KiSGruTu!B14&lt;&gt;"",Mannschaftsmeldebogen_KiSGruTu!B14,"")</f>
        <v/>
      </c>
      <c r="E9" s="8" t="str">
        <f>IF(Mannschaftsmeldebogen_KiSGruTu!C14&lt;&gt;"",Mannschaftsmeldebogen_KiSGruTu!C14,"")</f>
        <v/>
      </c>
      <c r="F9" s="64">
        <f>COUNTIF(mskvii[Geschlecht],RAW!M4)</f>
        <v>0</v>
      </c>
      <c r="G9" s="64">
        <f>COUNTIF(mskvii[Geschlecht],RAW!M3)</f>
        <v>0</v>
      </c>
      <c r="H9" s="8" t="str">
        <f>IF(Mannschaftsmeldebogen_KiSGruTu!D14&lt;&gt;"",Mannschaftsmeldebogen_KiSGruTu!D14,"")</f>
        <v/>
      </c>
      <c r="I9" s="8" t="str">
        <f>IF(Mannschaftsmeldebogen_KiSGruTu!E14&lt;&gt;"",Mannschaftsmeldebogen_KiSGruTu!E14,"")</f>
        <v/>
      </c>
      <c r="J9" s="8" t="str">
        <f>IF(Mannschaftsmeldebogen_KiSGruTu!F14&lt;&gt;"",Mannschaftsmeldebogen_KiSGruTu!F14,"")</f>
        <v/>
      </c>
      <c r="K9" s="8" t="str">
        <f>IF(Mannschaftsmeldebogen_KiSGruTu!G14&lt;&gt;"",Mannschaftsmeldebogen_KiSGruTu!G14,"")</f>
        <v/>
      </c>
      <c r="L9" s="8" t="str">
        <f>IF(Mannschaftsmeldebogen_KiSGruTu!H14&lt;&gt;"",Mannschaftsmeldebogen_KiSGruTu!H14,"")</f>
        <v/>
      </c>
      <c r="M9" s="8" t="str">
        <f>IF(Mannschaftsmeldebogen_KiSGruTu!I14&lt;&gt;"",Mannschaftsmeldebogen_KiSGruTu!I14,"")</f>
        <v/>
      </c>
      <c r="N9" s="64"/>
      <c r="O9" s="64"/>
      <c r="P9" s="71"/>
      <c r="Q9" s="64"/>
      <c r="R9" s="64"/>
      <c r="S9" s="28"/>
      <c r="T9" s="28"/>
      <c r="U9" s="28"/>
      <c r="V9" s="2"/>
      <c r="W9" s="7" t="str">
        <f>IF(Karimeldebogen!B15&lt;&gt;"",Karimeldebogen!B15,"")</f>
        <v/>
      </c>
      <c r="X9" s="70" t="str">
        <f>IF(Karimeldebogen!C15&lt;&gt;"",Karimeldebogen!C15,"")</f>
        <v/>
      </c>
      <c r="Y9" s="7" t="str">
        <f>IF(Karimeldebogen!D15&lt;&gt;"",Karimeldebogen!D15,"")</f>
        <v/>
      </c>
      <c r="Z9" s="70" t="str">
        <f>IF(Karimeldebogen!E15&lt;&gt;"",Karimeldebogen!E15,"")</f>
        <v/>
      </c>
      <c r="AA9" s="70" t="str">
        <f>IF(Karimeldebogen!F15&lt;&gt;"",Karimeldebogen!F15,"")</f>
        <v/>
      </c>
      <c r="AB9" s="70" t="str">
        <f>IF(Karimeldebogen!G15&lt;&gt;"",Karimeldebogen!G15,"")</f>
        <v/>
      </c>
      <c r="AC9" s="7" t="str">
        <f>IF(Mannschaftsmeldebogen_KiSGruTu!J14&lt;&gt;"",Mannschaftsmeldebogen_KiSGruTu!J14,"")</f>
        <v/>
      </c>
      <c r="AD9" s="7"/>
      <c r="AE9" s="7"/>
      <c r="AF9" s="7"/>
      <c r="AG9" s="7"/>
      <c r="AH9" s="7"/>
      <c r="AI9" s="7"/>
      <c r="AJ9" s="7"/>
      <c r="AK9" s="7"/>
      <c r="AL9" s="7"/>
      <c r="AM9" s="7"/>
      <c r="AN9" s="7"/>
      <c r="AO9" s="7"/>
      <c r="AQ9" s="3" t="str">
        <f>'T-Shirts'!B13</f>
        <v>M</v>
      </c>
      <c r="AR9" s="3">
        <f>'T-Shirts'!C13</f>
        <v>0</v>
      </c>
      <c r="AT9" s="4" t="str">
        <f>IF('weitere Anmeldungen'!D12&lt;&gt;"",Hauptmeldebogen_KiSGruTu!$C$7,"")</f>
        <v/>
      </c>
      <c r="AU9" s="4" t="str">
        <f>IF('weitere Anmeldungen'!D12&lt;&gt;"",'weitere Anmeldungen'!D12,"")</f>
        <v/>
      </c>
      <c r="AV9" s="4" t="str">
        <f>IF('weitere Anmeldungen'!E12&lt;&gt;"",'weitere Anmeldungen'!E12,"")</f>
        <v/>
      </c>
      <c r="AX9" s="3"/>
      <c r="AY9" s="3"/>
    </row>
    <row r="10" spans="2:53" x14ac:dyDescent="0.15">
      <c r="C10" s="7" t="str">
        <f>IF(Mannschaftsmeldebogen_KiSGruTu!B15&lt;&gt;"",Hauptmeldebogen_KiSGruTu!$C$7,"")</f>
        <v/>
      </c>
      <c r="D10" s="7" t="str">
        <f>IF(Mannschaftsmeldebogen_KiSGruTu!B15&lt;&gt;"",Mannschaftsmeldebogen_KiSGruTu!B15,"")</f>
        <v/>
      </c>
      <c r="E10" s="8" t="str">
        <f>IF(Mannschaftsmeldebogen_KiSGruTu!C15&lt;&gt;"",Mannschaftsmeldebogen_KiSGruTu!C15,"")</f>
        <v/>
      </c>
      <c r="F10" s="64">
        <f>COUNTIF(mskviii[Geschlecht],RAW!M4)</f>
        <v>0</v>
      </c>
      <c r="G10" s="64">
        <f>COUNTIF(mskviii[Geschlecht],RAW!M3)</f>
        <v>0</v>
      </c>
      <c r="H10" s="8" t="str">
        <f>IF(Mannschaftsmeldebogen_KiSGruTu!D15&lt;&gt;"",Mannschaftsmeldebogen_KiSGruTu!D15,"")</f>
        <v/>
      </c>
      <c r="I10" s="8" t="str">
        <f>IF(Mannschaftsmeldebogen_KiSGruTu!E15&lt;&gt;"",Mannschaftsmeldebogen_KiSGruTu!E15,"")</f>
        <v/>
      </c>
      <c r="J10" s="8" t="str">
        <f>IF(Mannschaftsmeldebogen_KiSGruTu!F15&lt;&gt;"",Mannschaftsmeldebogen_KiSGruTu!F15,"")</f>
        <v/>
      </c>
      <c r="K10" s="8" t="str">
        <f>IF(Mannschaftsmeldebogen_KiSGruTu!G15&lt;&gt;"",Mannschaftsmeldebogen_KiSGruTu!G15,"")</f>
        <v/>
      </c>
      <c r="L10" s="8" t="str">
        <f>IF(Mannschaftsmeldebogen_KiSGruTu!H15&lt;&gt;"",Mannschaftsmeldebogen_KiSGruTu!H15,"")</f>
        <v/>
      </c>
      <c r="M10" s="8" t="str">
        <f>IF(Mannschaftsmeldebogen_KiSGruTu!I15&lt;&gt;"",Mannschaftsmeldebogen_KiSGruTu!I15,"")</f>
        <v/>
      </c>
      <c r="N10" s="64"/>
      <c r="O10" s="64"/>
      <c r="P10" s="71"/>
      <c r="Q10" s="64"/>
      <c r="R10" s="64"/>
      <c r="S10" s="28"/>
      <c r="T10" s="28"/>
      <c r="U10" s="28"/>
      <c r="V10" s="2"/>
      <c r="W10" s="7" t="str">
        <f>IF(Karimeldebogen!B16&lt;&gt;"",Karimeldebogen!B16,"")</f>
        <v/>
      </c>
      <c r="X10" s="70" t="str">
        <f>IF(Karimeldebogen!C16&lt;&gt;"",Karimeldebogen!C16,"")</f>
        <v/>
      </c>
      <c r="Y10" s="7" t="str">
        <f>IF(Karimeldebogen!D16&lt;&gt;"",Karimeldebogen!D16,"")</f>
        <v/>
      </c>
      <c r="Z10" s="70" t="str">
        <f>IF(Karimeldebogen!E16&lt;&gt;"",Karimeldebogen!E16,"")</f>
        <v/>
      </c>
      <c r="AA10" s="70" t="str">
        <f>IF(Karimeldebogen!F16&lt;&gt;"",Karimeldebogen!F16,"")</f>
        <v/>
      </c>
      <c r="AB10" s="70" t="str">
        <f>IF(Karimeldebogen!G16&lt;&gt;"",Karimeldebogen!G16,"")</f>
        <v/>
      </c>
      <c r="AC10" s="7" t="str">
        <f>IF(Mannschaftsmeldebogen_KiSGruTu!J15&lt;&gt;"",Mannschaftsmeldebogen_KiSGruTu!J15,"")</f>
        <v/>
      </c>
      <c r="AD10" s="7"/>
      <c r="AE10" s="7"/>
      <c r="AF10" s="7"/>
      <c r="AG10" s="7"/>
      <c r="AH10" s="7"/>
      <c r="AI10" s="7"/>
      <c r="AJ10" s="7"/>
      <c r="AK10" s="7"/>
      <c r="AL10" s="7"/>
      <c r="AM10" s="7"/>
      <c r="AN10" s="7"/>
      <c r="AO10" s="7"/>
      <c r="AQ10" s="58" t="str">
        <f>'T-Shirts'!B14</f>
        <v>L</v>
      </c>
      <c r="AR10" s="58">
        <f>'T-Shirts'!C14</f>
        <v>0</v>
      </c>
      <c r="AT10" s="73" t="str">
        <f>IF('weitere Anmeldungen'!D13&lt;&gt;"",Hauptmeldebogen_KiSGruTu!$C$7,"")</f>
        <v/>
      </c>
      <c r="AU10" s="73" t="str">
        <f>IF('weitere Anmeldungen'!D13&lt;&gt;"",'weitere Anmeldungen'!D13,"")</f>
        <v/>
      </c>
      <c r="AV10" s="73" t="str">
        <f>IF('weitere Anmeldungen'!E13&lt;&gt;"",'weitere Anmeldungen'!E13,"")</f>
        <v/>
      </c>
      <c r="AX10" s="3"/>
      <c r="AY10" s="3"/>
    </row>
    <row r="11" spans="2:53" x14ac:dyDescent="0.15">
      <c r="C11" s="7" t="str">
        <f>IF(Mannschaftsmeldebogen_KiSGruTu!B16&lt;&gt;"",Hauptmeldebogen_KiSGruTu!$C$7,"")</f>
        <v/>
      </c>
      <c r="D11" s="7" t="str">
        <f>IF(Mannschaftsmeldebogen_KiSGruTu!B16&lt;&gt;"",Mannschaftsmeldebogen_KiSGruTu!B16,"")</f>
        <v/>
      </c>
      <c r="E11" s="8" t="str">
        <f>IF(Mannschaftsmeldebogen_KiSGruTu!C16&lt;&gt;"",Mannschaftsmeldebogen_KiSGruTu!C16,"")</f>
        <v/>
      </c>
      <c r="F11" s="64">
        <f>COUNTIF(mskix[Geschlecht],RAW!M4)</f>
        <v>0</v>
      </c>
      <c r="G11" s="64">
        <f>COUNTIF(mskix[Geschlecht],RAW!M3)</f>
        <v>0</v>
      </c>
      <c r="H11" s="8" t="str">
        <f>IF(Mannschaftsmeldebogen_KiSGruTu!D16&lt;&gt;"",Mannschaftsmeldebogen_KiSGruTu!D16,"")</f>
        <v/>
      </c>
      <c r="I11" s="8" t="str">
        <f>IF(Mannschaftsmeldebogen_KiSGruTu!E16&lt;&gt;"",Mannschaftsmeldebogen_KiSGruTu!E16,"")</f>
        <v/>
      </c>
      <c r="J11" s="8" t="str">
        <f>IF(Mannschaftsmeldebogen_KiSGruTu!F16&lt;&gt;"",Mannschaftsmeldebogen_KiSGruTu!F16,"")</f>
        <v/>
      </c>
      <c r="K11" s="8" t="str">
        <f>IF(Mannschaftsmeldebogen_KiSGruTu!G16&lt;&gt;"",Mannschaftsmeldebogen_KiSGruTu!G16,"")</f>
        <v/>
      </c>
      <c r="L11" s="8" t="str">
        <f>IF(Mannschaftsmeldebogen_KiSGruTu!H16&lt;&gt;"",Mannschaftsmeldebogen_KiSGruTu!H16,"")</f>
        <v/>
      </c>
      <c r="M11" s="8" t="str">
        <f>IF(Mannschaftsmeldebogen_KiSGruTu!I16&lt;&gt;"",Mannschaftsmeldebogen_KiSGruTu!I16,"")</f>
        <v/>
      </c>
      <c r="N11" s="64"/>
      <c r="O11" s="64"/>
      <c r="P11" s="71"/>
      <c r="Q11" s="64"/>
      <c r="R11" s="64"/>
      <c r="S11" s="28"/>
      <c r="T11" s="28"/>
      <c r="U11" s="28"/>
      <c r="V11" s="2"/>
      <c r="W11" s="7" t="str">
        <f>IF(Karimeldebogen!B17&lt;&gt;"",Karimeldebogen!B17,"")</f>
        <v/>
      </c>
      <c r="X11" s="70" t="str">
        <f>IF(Karimeldebogen!C17&lt;&gt;"",Karimeldebogen!C17,"")</f>
        <v/>
      </c>
      <c r="Y11" s="7" t="str">
        <f>IF(Karimeldebogen!D17&lt;&gt;"",Karimeldebogen!D17,"")</f>
        <v/>
      </c>
      <c r="Z11" s="70" t="str">
        <f>IF(Karimeldebogen!E17&lt;&gt;"",Karimeldebogen!E17,"")</f>
        <v/>
      </c>
      <c r="AA11" s="70" t="str">
        <f>IF(Karimeldebogen!F17&lt;&gt;"",Karimeldebogen!F17,"")</f>
        <v/>
      </c>
      <c r="AB11" s="70" t="str">
        <f>IF(Karimeldebogen!G17&lt;&gt;"",Karimeldebogen!G17,"")</f>
        <v/>
      </c>
      <c r="AC11" s="7" t="str">
        <f>IF(Mannschaftsmeldebogen_KiSGruTu!J16&lt;&gt;"",Mannschaftsmeldebogen_KiSGruTu!J16,"")</f>
        <v/>
      </c>
      <c r="AD11" s="7"/>
      <c r="AE11" s="7"/>
      <c r="AF11" s="7"/>
      <c r="AG11" s="7"/>
      <c r="AH11" s="7"/>
      <c r="AI11" s="7"/>
      <c r="AJ11" s="7"/>
      <c r="AK11" s="7"/>
      <c r="AL11" s="7"/>
      <c r="AM11" s="7"/>
      <c r="AN11" s="7"/>
      <c r="AO11" s="7"/>
      <c r="AQ11" s="3" t="str">
        <f>'T-Shirts'!B15</f>
        <v>XL</v>
      </c>
      <c r="AR11" s="3">
        <f>'T-Shirts'!C15</f>
        <v>0</v>
      </c>
      <c r="AT11" s="4" t="str">
        <f>IF('weitere Anmeldungen'!D14&lt;&gt;"",Hauptmeldebogen_KiSGruTu!$C$7,"")</f>
        <v/>
      </c>
      <c r="AU11" s="4" t="str">
        <f>IF('weitere Anmeldungen'!D14&lt;&gt;"",'weitere Anmeldungen'!D14,"")</f>
        <v/>
      </c>
      <c r="AV11" s="4" t="str">
        <f>IF('weitere Anmeldungen'!E14&lt;&gt;"",'weitere Anmeldungen'!E14,"")</f>
        <v/>
      </c>
      <c r="AX11" s="3"/>
      <c r="AY11" s="3"/>
    </row>
    <row r="12" spans="2:53" x14ac:dyDescent="0.15">
      <c r="C12" s="7" t="str">
        <f>IF(Mannschaftsmeldebogen_KiSGruTu!B17&lt;&gt;"",Hauptmeldebogen_KiSGruTu!$C$7,"")</f>
        <v/>
      </c>
      <c r="D12" s="7" t="str">
        <f>IF(Mannschaftsmeldebogen_KiSGruTu!B17&lt;&gt;"",Mannschaftsmeldebogen_KiSGruTu!B17,"")</f>
        <v/>
      </c>
      <c r="E12" s="8" t="str">
        <f>IF(Mannschaftsmeldebogen_KiSGruTu!C17&lt;&gt;"",Mannschaftsmeldebogen_KiSGruTu!C17,"")</f>
        <v/>
      </c>
      <c r="F12" s="64">
        <f>COUNTIF(mskx[Geschlecht],RAW!M4)</f>
        <v>0</v>
      </c>
      <c r="G12" s="64">
        <f>COUNTIF(mskx[Geschlecht],RAW!M3)</f>
        <v>0</v>
      </c>
      <c r="H12" s="8" t="str">
        <f>IF(Mannschaftsmeldebogen_KiSGruTu!D17&lt;&gt;"",Mannschaftsmeldebogen_KiSGruTu!D17,"")</f>
        <v/>
      </c>
      <c r="I12" s="8" t="str">
        <f>IF(Mannschaftsmeldebogen_KiSGruTu!E17&lt;&gt;"",Mannschaftsmeldebogen_KiSGruTu!E17,"")</f>
        <v/>
      </c>
      <c r="J12" s="8" t="str">
        <f>IF(Mannschaftsmeldebogen_KiSGruTu!F17&lt;&gt;"",Mannschaftsmeldebogen_KiSGruTu!F17,"")</f>
        <v/>
      </c>
      <c r="K12" s="8" t="str">
        <f>IF(Mannschaftsmeldebogen_KiSGruTu!G17&lt;&gt;"",Mannschaftsmeldebogen_KiSGruTu!G17,"")</f>
        <v/>
      </c>
      <c r="L12" s="8" t="str">
        <f>IF(Mannschaftsmeldebogen_KiSGruTu!H17&lt;&gt;"",Mannschaftsmeldebogen_KiSGruTu!H17,"")</f>
        <v/>
      </c>
      <c r="M12" s="8" t="str">
        <f>IF(Mannschaftsmeldebogen_KiSGruTu!I17&lt;&gt;"",Mannschaftsmeldebogen_KiSGruTu!I17,"")</f>
        <v/>
      </c>
      <c r="N12" s="64"/>
      <c r="O12" s="64"/>
      <c r="P12" s="71"/>
      <c r="Q12" s="64"/>
      <c r="R12" s="64"/>
      <c r="S12" s="28"/>
      <c r="T12" s="28"/>
      <c r="U12" s="28"/>
      <c r="V12" s="2"/>
      <c r="W12" s="7" t="str">
        <f>IF(Karimeldebogen!B18&lt;&gt;"",Karimeldebogen!B18,"")</f>
        <v/>
      </c>
      <c r="X12" s="70" t="str">
        <f>IF(Karimeldebogen!C18&lt;&gt;"",Karimeldebogen!C18,"")</f>
        <v/>
      </c>
      <c r="Y12" s="7" t="str">
        <f>IF(Karimeldebogen!D18&lt;&gt;"",Karimeldebogen!D18,"")</f>
        <v/>
      </c>
      <c r="Z12" s="70" t="str">
        <f>IF(Karimeldebogen!E18&lt;&gt;"",Karimeldebogen!E18,"")</f>
        <v/>
      </c>
      <c r="AA12" s="70" t="str">
        <f>IF(Karimeldebogen!F18&lt;&gt;"",Karimeldebogen!F18,"")</f>
        <v/>
      </c>
      <c r="AB12" s="70" t="str">
        <f>IF(Karimeldebogen!G18&lt;&gt;"",Karimeldebogen!G18,"")</f>
        <v/>
      </c>
      <c r="AC12" s="7" t="str">
        <f>IF(Mannschaftsmeldebogen_KiSGruTu!J17&lt;&gt;"",Mannschaftsmeldebogen_KiSGruTu!J17,"")</f>
        <v/>
      </c>
      <c r="AD12" s="7"/>
      <c r="AE12" s="7"/>
      <c r="AF12" s="7"/>
      <c r="AG12" s="7"/>
      <c r="AH12" s="7"/>
      <c r="AI12" s="7"/>
      <c r="AJ12" s="7"/>
      <c r="AK12" s="7"/>
      <c r="AL12" s="7"/>
      <c r="AM12" s="7"/>
      <c r="AN12" s="7"/>
      <c r="AO12" s="7"/>
      <c r="AQ12" s="58" t="str">
        <f>'T-Shirts'!B16</f>
        <v>XXL</v>
      </c>
      <c r="AR12" s="58">
        <f>'T-Shirts'!C16</f>
        <v>0</v>
      </c>
      <c r="AT12" s="73" t="str">
        <f>IF('weitere Anmeldungen'!D15&lt;&gt;"",Hauptmeldebogen_KiSGruTu!$C$7,"")</f>
        <v/>
      </c>
      <c r="AU12" s="73" t="str">
        <f>IF('weitere Anmeldungen'!D15&lt;&gt;"",'weitere Anmeldungen'!D15,"")</f>
        <v/>
      </c>
      <c r="AV12" s="73" t="str">
        <f>IF('weitere Anmeldungen'!E15&lt;&gt;"",'weitere Anmeldungen'!E15,"")</f>
        <v/>
      </c>
      <c r="AX12" s="3"/>
      <c r="AY12" s="3"/>
    </row>
    <row r="13" spans="2:53" x14ac:dyDescent="0.15">
      <c r="C13" s="7" t="str">
        <f>IF(Mannschaftsmeldebogen_KiSGruTu!B18&lt;&gt;"",Hauptmeldebogen_KiSGruTu!$C$7,"")</f>
        <v/>
      </c>
      <c r="D13" s="7" t="str">
        <f>IF(Mannschaftsmeldebogen_KiSGruTu!B18&lt;&gt;"",Mannschaftsmeldebogen_KiSGruTu!B18,"")</f>
        <v/>
      </c>
      <c r="E13" s="8" t="str">
        <f>IF(Mannschaftsmeldebogen_KiSGruTu!C18&lt;&gt;"",Mannschaftsmeldebogen_KiSGruTu!C18,"")</f>
        <v/>
      </c>
      <c r="F13" s="64">
        <f>COUNTIF(mskxi[Geschlecht],RAW!M4)</f>
        <v>0</v>
      </c>
      <c r="G13" s="64">
        <f>COUNTIF(mskxi[Geschlecht],RAW!M3)</f>
        <v>0</v>
      </c>
      <c r="H13" s="8" t="str">
        <f>IF(Mannschaftsmeldebogen_KiSGruTu!D18&lt;&gt;"",Mannschaftsmeldebogen_KiSGruTu!D18,"")</f>
        <v/>
      </c>
      <c r="I13" s="8" t="str">
        <f>IF(Mannschaftsmeldebogen_KiSGruTu!E18&lt;&gt;"",Mannschaftsmeldebogen_KiSGruTu!E18,"")</f>
        <v/>
      </c>
      <c r="J13" s="8" t="str">
        <f>IF(Mannschaftsmeldebogen_KiSGruTu!F18&lt;&gt;"",Mannschaftsmeldebogen_KiSGruTu!F18,"")</f>
        <v/>
      </c>
      <c r="K13" s="8" t="str">
        <f>IF(Mannschaftsmeldebogen_KiSGruTu!G18&lt;&gt;"",Mannschaftsmeldebogen_KiSGruTu!G18,"")</f>
        <v/>
      </c>
      <c r="L13" s="8" t="str">
        <f>IF(Mannschaftsmeldebogen_KiSGruTu!H18&lt;&gt;"",Mannschaftsmeldebogen_KiSGruTu!H18,"")</f>
        <v/>
      </c>
      <c r="M13" s="8" t="str">
        <f>IF(Mannschaftsmeldebogen_KiSGruTu!I18&lt;&gt;"",Mannschaftsmeldebogen_KiSGruTu!I18,"")</f>
        <v/>
      </c>
      <c r="N13" s="64"/>
      <c r="O13" s="64"/>
      <c r="P13" s="71"/>
      <c r="Q13" s="64"/>
      <c r="R13" s="64"/>
      <c r="S13" s="28"/>
      <c r="T13" s="28"/>
      <c r="U13" s="28"/>
      <c r="V13" s="2"/>
      <c r="W13" s="7" t="str">
        <f>IF(Karimeldebogen!B19&lt;&gt;"",Karimeldebogen!B19,"")</f>
        <v/>
      </c>
      <c r="X13" s="70" t="str">
        <f>IF(Karimeldebogen!C19&lt;&gt;"",Karimeldebogen!C19,"")</f>
        <v/>
      </c>
      <c r="Y13" s="7" t="str">
        <f>IF(Karimeldebogen!D19&lt;&gt;"",Karimeldebogen!D19,"")</f>
        <v/>
      </c>
      <c r="Z13" s="70" t="str">
        <f>IF(Karimeldebogen!E19&lt;&gt;"",Karimeldebogen!E19,"")</f>
        <v/>
      </c>
      <c r="AA13" s="70" t="str">
        <f>IF(Karimeldebogen!F19&lt;&gt;"",Karimeldebogen!F19,"")</f>
        <v/>
      </c>
      <c r="AB13" s="70" t="str">
        <f>IF(Karimeldebogen!G19&lt;&gt;"",Karimeldebogen!G19,"")</f>
        <v/>
      </c>
      <c r="AC13" s="7" t="str">
        <f>IF(Mannschaftsmeldebogen_KiSGruTu!J18&lt;&gt;"",Mannschaftsmeldebogen_KiSGruTu!J18,"")</f>
        <v/>
      </c>
      <c r="AD13" s="7"/>
      <c r="AE13" s="7"/>
      <c r="AF13" s="7"/>
      <c r="AG13" s="7"/>
      <c r="AH13" s="7"/>
      <c r="AI13" s="7"/>
      <c r="AJ13" s="7"/>
      <c r="AK13" s="7"/>
      <c r="AL13" s="7"/>
      <c r="AM13" s="7"/>
      <c r="AN13" s="7"/>
      <c r="AO13" s="7"/>
    </row>
    <row r="14" spans="2:53" x14ac:dyDescent="0.15">
      <c r="C14" s="7" t="str">
        <f>IF(Mannschaftsmeldebogen_KiSGruTu!B19&lt;&gt;"",Hauptmeldebogen_KiSGruTu!$C$7,"")</f>
        <v/>
      </c>
      <c r="D14" s="7" t="str">
        <f>IF(Mannschaftsmeldebogen_KiSGruTu!B19&lt;&gt;"",Mannschaftsmeldebogen_KiSGruTu!B19,"")</f>
        <v/>
      </c>
      <c r="E14" s="8" t="str">
        <f>IF(Mannschaftsmeldebogen_KiSGruTu!C19&lt;&gt;"",Mannschaftsmeldebogen_KiSGruTu!C19,"")</f>
        <v/>
      </c>
      <c r="F14" s="64">
        <f>COUNTIF(mskxii[Geschlecht],RAW!M4)</f>
        <v>0</v>
      </c>
      <c r="G14" s="64">
        <f>COUNTIF(mskxii[Geschlecht],RAW!M3)</f>
        <v>0</v>
      </c>
      <c r="H14" s="8" t="str">
        <f>IF(Mannschaftsmeldebogen_KiSGruTu!D19&lt;&gt;"",Mannschaftsmeldebogen_KiSGruTu!D19,"")</f>
        <v/>
      </c>
      <c r="I14" s="8" t="str">
        <f>IF(Mannschaftsmeldebogen_KiSGruTu!E19&lt;&gt;"",Mannschaftsmeldebogen_KiSGruTu!E19,"")</f>
        <v/>
      </c>
      <c r="J14" s="8" t="str">
        <f>IF(Mannschaftsmeldebogen_KiSGruTu!F19&lt;&gt;"",Mannschaftsmeldebogen_KiSGruTu!F19,"")</f>
        <v/>
      </c>
      <c r="K14" s="8" t="str">
        <f>IF(Mannschaftsmeldebogen_KiSGruTu!G19&lt;&gt;"",Mannschaftsmeldebogen_KiSGruTu!G19,"")</f>
        <v/>
      </c>
      <c r="L14" s="8" t="str">
        <f>IF(Mannschaftsmeldebogen_KiSGruTu!H19&lt;&gt;"",Mannschaftsmeldebogen_KiSGruTu!H19,"")</f>
        <v/>
      </c>
      <c r="M14" s="8" t="str">
        <f>IF(Mannschaftsmeldebogen_KiSGruTu!I19&lt;&gt;"",Mannschaftsmeldebogen_KiSGruTu!I19,"")</f>
        <v/>
      </c>
      <c r="N14" s="64"/>
      <c r="O14" s="64"/>
      <c r="P14" s="71"/>
      <c r="Q14" s="64"/>
      <c r="R14" s="64"/>
      <c r="S14" s="28"/>
      <c r="T14" s="28"/>
      <c r="U14" s="28"/>
      <c r="V14" s="2"/>
      <c r="W14" s="7" t="str">
        <f>IF(Karimeldebogen!B20&lt;&gt;"",Karimeldebogen!B20,"")</f>
        <v/>
      </c>
      <c r="X14" s="70" t="str">
        <f>IF(Karimeldebogen!C20&lt;&gt;"",Karimeldebogen!C20,"")</f>
        <v/>
      </c>
      <c r="Y14" s="7" t="str">
        <f>IF(Karimeldebogen!D20&lt;&gt;"",Karimeldebogen!D20,"")</f>
        <v/>
      </c>
      <c r="Z14" s="70" t="str">
        <f>IF(Karimeldebogen!E20&lt;&gt;"",Karimeldebogen!E20,"")</f>
        <v/>
      </c>
      <c r="AA14" s="70" t="str">
        <f>IF(Karimeldebogen!F20&lt;&gt;"",Karimeldebogen!F20,"")</f>
        <v/>
      </c>
      <c r="AB14" s="70" t="str">
        <f>IF(Karimeldebogen!G20&lt;&gt;"",Karimeldebogen!G20,"")</f>
        <v/>
      </c>
      <c r="AC14" s="7" t="str">
        <f>IF(Mannschaftsmeldebogen_KiSGruTu!J19&lt;&gt;"",Mannschaftsmeldebogen_KiSGruTu!J19,"")</f>
        <v/>
      </c>
      <c r="AD14" s="7"/>
      <c r="AE14" s="7"/>
      <c r="AF14" s="7"/>
      <c r="AG14" s="7"/>
      <c r="AH14" s="7"/>
      <c r="AI14" s="7"/>
      <c r="AJ14" s="7"/>
      <c r="AK14" s="7"/>
      <c r="AL14" s="7"/>
      <c r="AM14" s="7"/>
      <c r="AN14" s="7"/>
      <c r="AO14" s="7"/>
    </row>
    <row r="15" spans="2:53" x14ac:dyDescent="0.15">
      <c r="C15" s="7" t="str">
        <f>IF(Mannschaftsmeldebogen_KiSGruTu!B20&lt;&gt;"",Hauptmeldebogen_KiSGruTu!$C$7,"")</f>
        <v/>
      </c>
      <c r="D15" s="7" t="str">
        <f>IF(Mannschaftsmeldebogen_KiSGruTu!B20&lt;&gt;"",Mannschaftsmeldebogen_KiSGruTu!B20,"")</f>
        <v/>
      </c>
      <c r="E15" s="8" t="str">
        <f>IF(Mannschaftsmeldebogen_KiSGruTu!C20&lt;&gt;"",Mannschaftsmeldebogen_KiSGruTu!C20,"")</f>
        <v/>
      </c>
      <c r="F15" s="64">
        <f>COUNTIF(mskxiii[Geschlecht],RAW!M4)</f>
        <v>0</v>
      </c>
      <c r="G15" s="64">
        <f>COUNTIF(mskxiii[Geschlecht],RAW!M3)</f>
        <v>0</v>
      </c>
      <c r="H15" s="8" t="str">
        <f>IF(Mannschaftsmeldebogen_KiSGruTu!D20&lt;&gt;"",Mannschaftsmeldebogen_KiSGruTu!D20,"")</f>
        <v/>
      </c>
      <c r="I15" s="8" t="str">
        <f>IF(Mannschaftsmeldebogen_KiSGruTu!E20&lt;&gt;"",Mannschaftsmeldebogen_KiSGruTu!E20,"")</f>
        <v/>
      </c>
      <c r="J15" s="8" t="str">
        <f>IF(Mannschaftsmeldebogen_KiSGruTu!F20&lt;&gt;"",Mannschaftsmeldebogen_KiSGruTu!F20,"")</f>
        <v/>
      </c>
      <c r="K15" s="8" t="str">
        <f>IF(Mannschaftsmeldebogen_KiSGruTu!G20&lt;&gt;"",Mannschaftsmeldebogen_KiSGruTu!G20,"")</f>
        <v/>
      </c>
      <c r="L15" s="8" t="str">
        <f>IF(Mannschaftsmeldebogen_KiSGruTu!H20&lt;&gt;"",Mannschaftsmeldebogen_KiSGruTu!H20,"")</f>
        <v/>
      </c>
      <c r="M15" s="8" t="str">
        <f>IF(Mannschaftsmeldebogen_KiSGruTu!I20&lt;&gt;"",Mannschaftsmeldebogen_KiSGruTu!I20,"")</f>
        <v/>
      </c>
      <c r="N15" s="64"/>
      <c r="O15" s="64"/>
      <c r="P15" s="71"/>
      <c r="Q15" s="64"/>
      <c r="R15" s="64"/>
      <c r="S15" s="28"/>
      <c r="T15" s="28"/>
      <c r="U15" s="28"/>
      <c r="V15" s="2"/>
      <c r="W15" s="7" t="str">
        <f>IF(Karimeldebogen!B21&lt;&gt;"",Karimeldebogen!B21,"")</f>
        <v/>
      </c>
      <c r="X15" s="70" t="str">
        <f>IF(Karimeldebogen!C21&lt;&gt;"",Karimeldebogen!C21,"")</f>
        <v/>
      </c>
      <c r="Y15" s="7" t="str">
        <f>IF(Karimeldebogen!D21&lt;&gt;"",Karimeldebogen!D21,"")</f>
        <v/>
      </c>
      <c r="Z15" s="70" t="str">
        <f>IF(Karimeldebogen!E21&lt;&gt;"",Karimeldebogen!E21,"")</f>
        <v/>
      </c>
      <c r="AA15" s="70" t="str">
        <f>IF(Karimeldebogen!F21&lt;&gt;"",Karimeldebogen!F21,"")</f>
        <v/>
      </c>
      <c r="AB15" s="70" t="str">
        <f>IF(Karimeldebogen!G21&lt;&gt;"",Karimeldebogen!G21,"")</f>
        <v/>
      </c>
      <c r="AC15" s="7" t="str">
        <f>IF(Mannschaftsmeldebogen_KiSGruTu!J20&lt;&gt;"",Mannschaftsmeldebogen_KiSGruTu!J20,"")</f>
        <v/>
      </c>
      <c r="AD15" s="7"/>
      <c r="AE15" s="7"/>
      <c r="AF15" s="7"/>
      <c r="AG15" s="7"/>
      <c r="AH15" s="7"/>
      <c r="AI15" s="7"/>
      <c r="AJ15" s="7"/>
      <c r="AK15" s="7"/>
      <c r="AL15" s="7"/>
      <c r="AM15" s="7"/>
      <c r="AN15" s="7"/>
      <c r="AO15" s="7"/>
      <c r="AT15" s="72" t="s">
        <v>158</v>
      </c>
      <c r="AU15" s="72" t="s">
        <v>159</v>
      </c>
      <c r="AV15" s="72" t="s">
        <v>160</v>
      </c>
    </row>
    <row r="16" spans="2:53" x14ac:dyDescent="0.15">
      <c r="AT16" s="4" t="str">
        <f>IF('weitere Anmeldungen'!D18&lt;&gt;"",Hauptmeldebogen_KiSGruTu!$C$7,"")</f>
        <v/>
      </c>
      <c r="AU16" s="4" t="str">
        <f>IF('weitere Anmeldungen'!D18&lt;&gt;"",'weitere Anmeldungen'!D18,"")</f>
        <v/>
      </c>
      <c r="AV16" s="4" t="str">
        <f>IF('weitere Anmeldungen'!E18&lt;&gt;"",'weitere Anmeldungen'!E18,"")</f>
        <v/>
      </c>
    </row>
    <row r="17" spans="46:48" x14ac:dyDescent="0.15">
      <c r="AT17" s="73" t="str">
        <f>IF('weitere Anmeldungen'!D19&lt;&gt;"",Hauptmeldebogen_KiSGruTu!$C$7,"")</f>
        <v/>
      </c>
      <c r="AU17" s="73" t="str">
        <f>IF('weitere Anmeldungen'!D19&lt;&gt;"",'weitere Anmeldungen'!D19,"")</f>
        <v/>
      </c>
      <c r="AV17" s="73" t="str">
        <f>IF('weitere Anmeldungen'!E19&lt;&gt;"",'weitere Anmeldungen'!E19,"")</f>
        <v/>
      </c>
    </row>
    <row r="18" spans="46:48" x14ac:dyDescent="0.15">
      <c r="AT18" s="4" t="str">
        <f>IF('weitere Anmeldungen'!D20&lt;&gt;"",Hauptmeldebogen_KiSGruTu!$C$7,"")</f>
        <v/>
      </c>
      <c r="AU18" s="4" t="str">
        <f>IF('weitere Anmeldungen'!D20&lt;&gt;"",'weitere Anmeldungen'!D20,"")</f>
        <v/>
      </c>
      <c r="AV18" s="4" t="str">
        <f>IF('weitere Anmeldungen'!E20&lt;&gt;"",'weitere Anmeldungen'!E20,"")</f>
        <v/>
      </c>
    </row>
    <row r="19" spans="46:48" x14ac:dyDescent="0.15">
      <c r="AT19" s="73" t="str">
        <f>IF('weitere Anmeldungen'!D21&lt;&gt;"",Hauptmeldebogen_KiSGruTu!$C$7,"")</f>
        <v/>
      </c>
      <c r="AU19" s="73" t="str">
        <f>IF('weitere Anmeldungen'!D21&lt;&gt;"",'weitere Anmeldungen'!D21,"")</f>
        <v/>
      </c>
      <c r="AV19" s="73" t="str">
        <f>IF('weitere Anmeldungen'!E21&lt;&gt;"",'weitere Anmeldungen'!E21,"")</f>
        <v/>
      </c>
    </row>
    <row r="20" spans="46:48" x14ac:dyDescent="0.15">
      <c r="AT20" s="4" t="str">
        <f>IF('weitere Anmeldungen'!D22&lt;&gt;"",Hauptmeldebogen_KiSGruTu!$C$7,"")</f>
        <v/>
      </c>
      <c r="AU20" s="4" t="str">
        <f>IF('weitere Anmeldungen'!D22&lt;&gt;"",'weitere Anmeldungen'!D22,"")</f>
        <v/>
      </c>
      <c r="AV20" s="4" t="str">
        <f>IF('weitere Anmeldungen'!E22&lt;&gt;"",'weitere Anmeldungen'!E22,"")</f>
        <v/>
      </c>
    </row>
    <row r="21" spans="46:48" x14ac:dyDescent="0.15">
      <c r="AT21" s="73" t="str">
        <f>IF('weitere Anmeldungen'!D23&lt;&gt;"",Hauptmeldebogen_KiSGruTu!$C$7,"")</f>
        <v/>
      </c>
      <c r="AU21" s="73" t="str">
        <f>IF('weitere Anmeldungen'!D23&lt;&gt;"",'weitere Anmeldungen'!D23,"")</f>
        <v/>
      </c>
      <c r="AV21" s="73" t="str">
        <f>IF('weitere Anmeldungen'!E23&lt;&gt;"",'weitere Anmeldungen'!E23,"")</f>
        <v/>
      </c>
    </row>
    <row r="22" spans="46:48" x14ac:dyDescent="0.15">
      <c r="AT22" s="4" t="str">
        <f>IF('weitere Anmeldungen'!D24&lt;&gt;"",Hauptmeldebogen_KiSGruTu!$C$7,"")</f>
        <v/>
      </c>
      <c r="AU22" s="4" t="str">
        <f>IF('weitere Anmeldungen'!D24&lt;&gt;"",'weitere Anmeldungen'!D24,"")</f>
        <v/>
      </c>
      <c r="AV22" s="4" t="str">
        <f>IF('weitere Anmeldungen'!E24&lt;&gt;"",'weitere Anmeldungen'!E24,"")</f>
        <v/>
      </c>
    </row>
    <row r="23" spans="46:48" x14ac:dyDescent="0.15">
      <c r="AT23" s="73" t="str">
        <f>IF('weitere Anmeldungen'!D25&lt;&gt;"",Hauptmeldebogen_KiSGruTu!$C$7,"")</f>
        <v/>
      </c>
      <c r="AU23" s="73" t="str">
        <f>IF('weitere Anmeldungen'!D25&lt;&gt;"",'weitere Anmeldungen'!D25,"")</f>
        <v/>
      </c>
      <c r="AV23" s="73" t="str">
        <f>IF('weitere Anmeldungen'!E25&lt;&gt;"",'weitere Anmeldungen'!E25,"")</f>
        <v/>
      </c>
    </row>
    <row r="24" spans="46:48" x14ac:dyDescent="0.15">
      <c r="AT24" s="4" t="str">
        <f>IF('weitere Anmeldungen'!D26&lt;&gt;"",Hauptmeldebogen_KiSGruTu!$C$7,"")</f>
        <v/>
      </c>
      <c r="AU24" s="4" t="str">
        <f>IF('weitere Anmeldungen'!D26&lt;&gt;"",'weitere Anmeldungen'!D26,"")</f>
        <v/>
      </c>
      <c r="AV24" s="4" t="str">
        <f>IF('weitere Anmeldungen'!E26&lt;&gt;"",'weitere Anmeldungen'!E26,"")</f>
        <v/>
      </c>
    </row>
    <row r="25" spans="46:48" x14ac:dyDescent="0.15">
      <c r="AT25" s="73" t="str">
        <f>IF('weitere Anmeldungen'!D27&lt;&gt;"",Hauptmeldebogen_KiSGruTu!$C$7,"")</f>
        <v/>
      </c>
      <c r="AU25" s="73" t="str">
        <f>IF('weitere Anmeldungen'!D27&lt;&gt;"",'weitere Anmeldungen'!D27,"")</f>
        <v/>
      </c>
      <c r="AV25" s="73" t="str">
        <f>IF('weitere Anmeldungen'!E27&lt;&gt;"",'weitere Anmeldungen'!E27,"")</f>
        <v/>
      </c>
    </row>
    <row r="26" spans="46:48" x14ac:dyDescent="0.15">
      <c r="AT26" s="4" t="str">
        <f>IF('weitere Anmeldungen'!D28&lt;&gt;"",Hauptmeldebogen_KiSGruTu!$C$7,"")</f>
        <v/>
      </c>
      <c r="AU26" s="4" t="str">
        <f>IF('weitere Anmeldungen'!D28&lt;&gt;"",'weitere Anmeldungen'!D28,"")</f>
        <v/>
      </c>
      <c r="AV26" s="4" t="str">
        <f>IF('weitere Anmeldungen'!E28&lt;&gt;"",'weitere Anmeldungen'!E28,"")</f>
        <v/>
      </c>
    </row>
    <row r="27" spans="46:48" x14ac:dyDescent="0.15">
      <c r="AT27" s="73" t="str">
        <f>IF('weitere Anmeldungen'!D29&lt;&gt;"",Hauptmeldebogen_KiSGruTu!$C$7,"")</f>
        <v/>
      </c>
      <c r="AU27" s="73" t="str">
        <f>IF('weitere Anmeldungen'!D29&lt;&gt;"",'weitere Anmeldungen'!D29,"")</f>
        <v/>
      </c>
      <c r="AV27" s="73" t="str">
        <f>IF('weitere Anmeldungen'!E29&lt;&gt;"",'weitere Anmeldungen'!E29,"")</f>
        <v/>
      </c>
    </row>
    <row r="28" spans="46:48" x14ac:dyDescent="0.15">
      <c r="AT28" s="4" t="str">
        <f>IF('weitere Anmeldungen'!D30&lt;&gt;"",Hauptmeldebogen_KiSGruTu!$C$7,"")</f>
        <v/>
      </c>
      <c r="AU28" s="4" t="str">
        <f>IF('weitere Anmeldungen'!D30&lt;&gt;"",'weitere Anmeldungen'!D30,"")</f>
        <v/>
      </c>
      <c r="AV28" s="4" t="str">
        <f>IF('weitere Anmeldungen'!E30&lt;&gt;"",'weitere Anmeldungen'!E30,"")</f>
        <v/>
      </c>
    </row>
    <row r="29" spans="46:48" x14ac:dyDescent="0.15">
      <c r="AT29" s="73" t="str">
        <f>IF('weitere Anmeldungen'!D31&lt;&gt;"",Hauptmeldebogen_KiSGruTu!$C$7,"")</f>
        <v/>
      </c>
      <c r="AU29" s="73" t="str">
        <f>IF('weitere Anmeldungen'!D31&lt;&gt;"",'weitere Anmeldungen'!D31,"")</f>
        <v/>
      </c>
      <c r="AV29" s="73" t="str">
        <f>IF('weitere Anmeldungen'!E31&lt;&gt;"",'weitere Anmeldungen'!E31,"")</f>
        <v/>
      </c>
    </row>
    <row r="30" spans="46:48" x14ac:dyDescent="0.15">
      <c r="AT30" s="4" t="str">
        <f>IF('weitere Anmeldungen'!D32&lt;&gt;"",Hauptmeldebogen_KiSGruTu!$C$7,"")</f>
        <v/>
      </c>
      <c r="AU30" s="4" t="str">
        <f>IF('weitere Anmeldungen'!D32&lt;&gt;"",'weitere Anmeldungen'!D32,"")</f>
        <v/>
      </c>
      <c r="AV30" s="4" t="str">
        <f>IF('weitere Anmeldungen'!E32&lt;&gt;"",'weitere Anmeldungen'!E32,"")</f>
        <v/>
      </c>
    </row>
  </sheetData>
  <sheetProtection algorithmName="SHA-512" hashValue="XY69Ed70/DSSFhnxYnRnhBmu5aI8EkBy0lV665+WDYwB6MkwuLCPpJ0jpC+i7E7ev393J782GC934a4ZHRhIeg==" saltValue="1c16LYzk4+shP4ZcpdL5Lg==" spinCount="100000" sheet="1" objects="1" scenarios="1"/>
  <phoneticPr fontId="16" type="noConversion"/>
  <pageMargins left="0.7" right="0.7" top="0.78740157499999996" bottom="0.78740157499999996" header="0.3" footer="0.3"/>
  <ignoredErrors>
    <ignoredError sqref="Q3" calculatedColumn="1"/>
  </ignoredErrors>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CEA3-FE48-4E76-8372-15C17582135A}">
  <sheetPr>
    <tabColor rgb="FFB9085F"/>
  </sheetPr>
  <dimension ref="A2:H210"/>
  <sheetViews>
    <sheetView zoomScale="115" workbookViewId="0">
      <selection activeCell="B3" sqref="B3"/>
    </sheetView>
  </sheetViews>
  <sheetFormatPr baseColWidth="10" defaultRowHeight="14" x14ac:dyDescent="0.15"/>
  <cols>
    <col min="1" max="1" width="2.6640625" style="4" customWidth="1"/>
    <col min="2" max="2" width="27.6640625" style="3" bestFit="1" customWidth="1"/>
    <col min="3" max="3" width="14.83203125" style="3" bestFit="1" customWidth="1"/>
    <col min="4" max="4" width="13.33203125" style="3" bestFit="1" customWidth="1"/>
    <col min="5" max="5" width="13.83203125" style="3" bestFit="1" customWidth="1"/>
    <col min="6" max="6" width="12.33203125" style="3" bestFit="1" customWidth="1"/>
    <col min="7" max="7" width="16.5" style="3" bestFit="1" customWidth="1"/>
    <col min="8" max="8" width="14.83203125" style="3" bestFit="1" customWidth="1"/>
    <col min="9" max="9" width="2.6640625" style="3" customWidth="1"/>
    <col min="10" max="16384" width="10.83203125" style="3"/>
  </cols>
  <sheetData>
    <row r="2" spans="2:8" ht="15" thickBot="1" x14ac:dyDescent="0.2">
      <c r="B2" s="18" t="s">
        <v>0</v>
      </c>
      <c r="C2" s="18" t="s">
        <v>34</v>
      </c>
      <c r="D2" s="18" t="s">
        <v>1</v>
      </c>
      <c r="E2" s="18" t="s">
        <v>26</v>
      </c>
      <c r="F2" s="18" t="s">
        <v>27</v>
      </c>
      <c r="G2" s="18" t="s">
        <v>67</v>
      </c>
      <c r="H2" s="18" t="s">
        <v>68</v>
      </c>
    </row>
    <row r="3" spans="2:8" x14ac:dyDescent="0.15">
      <c r="B3" s="2" t="str">
        <f>IF(Tabelle1848[[#This Row],[Nachname]]&lt;&gt;"",Mannschaftsmeldebogen_KiSGruTu!$B$3,"")</f>
        <v/>
      </c>
      <c r="C3" s="2" t="str">
        <f>IF(Tabelle1848[[#This Row],[Nachname]]&lt;&gt;"",Mannschaftsmeldebogen_KiSGruTu!$B$8,"")</f>
        <v/>
      </c>
      <c r="D3" s="2" t="str">
        <f>IF(Tabelle1848[[#This Row],[Nachname]]&lt;&gt;"",Mannschaftsmeldebogen_KiSGruTu!$C$8,"")</f>
        <v/>
      </c>
      <c r="E3" s="2" t="str">
        <f>IF(Mannschaftsmeldebogen_KiSGruTu!D24&lt;&gt;"",Mannschaftsmeldebogen_KiSGruTu!D24,"")</f>
        <v/>
      </c>
      <c r="F3" s="2" t="str">
        <f>IF(Mannschaftsmeldebogen_KiSGruTu!E24&lt;&gt;"",Mannschaftsmeldebogen_KiSGruTu!E24,"")</f>
        <v/>
      </c>
      <c r="G3" s="2" t="str">
        <f>IF(Mannschaftsmeldebogen_KiSGruTu!F24&lt;&gt;"",Mannschaftsmeldebogen_KiSGruTu!F24,"")</f>
        <v/>
      </c>
      <c r="H3" s="2" t="str">
        <f>IF(Mannschaftsmeldebogen_KiSGruTu!G24&lt;&gt;"",Mannschaftsmeldebogen_KiSGruTu!G24,"")</f>
        <v/>
      </c>
    </row>
    <row r="4" spans="2:8" x14ac:dyDescent="0.15">
      <c r="B4" s="2" t="str">
        <f>IF(Tabelle1848[[#This Row],[Nachname]]&lt;&gt;"",Mannschaftsmeldebogen_KiSGruTu!$B$3,"")</f>
        <v/>
      </c>
      <c r="C4" s="2" t="str">
        <f>IF(Tabelle1848[[#This Row],[Nachname]]&lt;&gt;"",Mannschaftsmeldebogen_KiSGruTu!$B$8,"")</f>
        <v/>
      </c>
      <c r="D4" s="2" t="str">
        <f>IF(Tabelle1848[[#This Row],[Nachname]]&lt;&gt;"",Mannschaftsmeldebogen_KiSGruTu!$C$8,"")</f>
        <v/>
      </c>
      <c r="E4" s="2" t="str">
        <f>IF(Mannschaftsmeldebogen_KiSGruTu!D25&lt;&gt;"",Mannschaftsmeldebogen_KiSGruTu!D25,"")</f>
        <v/>
      </c>
      <c r="F4" s="2" t="str">
        <f>IF(Mannschaftsmeldebogen_KiSGruTu!E25&lt;&gt;"",Mannschaftsmeldebogen_KiSGruTu!E25,"")</f>
        <v/>
      </c>
      <c r="G4" s="2" t="str">
        <f>IF(Mannschaftsmeldebogen_KiSGruTu!F25&lt;&gt;"",Mannschaftsmeldebogen_KiSGruTu!F25,"")</f>
        <v/>
      </c>
      <c r="H4" s="2" t="str">
        <f>IF(Mannschaftsmeldebogen_KiSGruTu!G25&lt;&gt;"",Mannschaftsmeldebogen_KiSGruTu!G25,"")</f>
        <v/>
      </c>
    </row>
    <row r="5" spans="2:8" x14ac:dyDescent="0.15">
      <c r="B5" s="2" t="str">
        <f>IF(Tabelle1848[[#This Row],[Nachname]]&lt;&gt;"",Mannschaftsmeldebogen_KiSGruTu!$B$3,"")</f>
        <v/>
      </c>
      <c r="C5" s="2" t="str">
        <f>IF(Tabelle1848[[#This Row],[Nachname]]&lt;&gt;"",Mannschaftsmeldebogen_KiSGruTu!$B$8,"")</f>
        <v/>
      </c>
      <c r="D5" s="2" t="str">
        <f>IF(Tabelle1848[[#This Row],[Nachname]]&lt;&gt;"",Mannschaftsmeldebogen_KiSGruTu!$C$8,"")</f>
        <v/>
      </c>
      <c r="E5" s="2" t="str">
        <f>IF(Mannschaftsmeldebogen_KiSGruTu!D26&lt;&gt;"",Mannschaftsmeldebogen_KiSGruTu!D26,"")</f>
        <v/>
      </c>
      <c r="F5" s="2" t="str">
        <f>IF(Mannschaftsmeldebogen_KiSGruTu!E26&lt;&gt;"",Mannschaftsmeldebogen_KiSGruTu!E26,"")</f>
        <v/>
      </c>
      <c r="G5" s="2" t="str">
        <f>IF(Mannschaftsmeldebogen_KiSGruTu!F26&lt;&gt;"",Mannschaftsmeldebogen_KiSGruTu!F26,"")</f>
        <v/>
      </c>
      <c r="H5" s="2" t="str">
        <f>IF(Mannschaftsmeldebogen_KiSGruTu!G26&lt;&gt;"",Mannschaftsmeldebogen_KiSGruTu!G26,"")</f>
        <v/>
      </c>
    </row>
    <row r="6" spans="2:8" x14ac:dyDescent="0.15">
      <c r="B6" s="2" t="str">
        <f>IF(Tabelle1848[[#This Row],[Nachname]]&lt;&gt;"",Mannschaftsmeldebogen_KiSGruTu!$B$3,"")</f>
        <v/>
      </c>
      <c r="C6" s="2" t="str">
        <f>IF(Tabelle1848[[#This Row],[Nachname]]&lt;&gt;"",Mannschaftsmeldebogen_KiSGruTu!$B$8,"")</f>
        <v/>
      </c>
      <c r="D6" s="2" t="str">
        <f>IF(Tabelle1848[[#This Row],[Nachname]]&lt;&gt;"",Mannschaftsmeldebogen_KiSGruTu!$C$8,"")</f>
        <v/>
      </c>
      <c r="E6" s="2" t="str">
        <f>IF(Mannschaftsmeldebogen_KiSGruTu!D27&lt;&gt;"",Mannschaftsmeldebogen_KiSGruTu!D27,"")</f>
        <v/>
      </c>
      <c r="F6" s="2" t="str">
        <f>IF(Mannschaftsmeldebogen_KiSGruTu!E27&lt;&gt;"",Mannschaftsmeldebogen_KiSGruTu!E27,"")</f>
        <v/>
      </c>
      <c r="G6" s="2" t="str">
        <f>IF(Mannschaftsmeldebogen_KiSGruTu!F27&lt;&gt;"",Mannschaftsmeldebogen_KiSGruTu!F27,"")</f>
        <v/>
      </c>
      <c r="H6" s="2" t="str">
        <f>IF(Mannschaftsmeldebogen_KiSGruTu!G27&lt;&gt;"",Mannschaftsmeldebogen_KiSGruTu!G27,"")</f>
        <v/>
      </c>
    </row>
    <row r="7" spans="2:8" x14ac:dyDescent="0.15">
      <c r="B7" s="2" t="str">
        <f>IF(Tabelle1848[[#This Row],[Nachname]]&lt;&gt;"",Mannschaftsmeldebogen_KiSGruTu!$B$3,"")</f>
        <v/>
      </c>
      <c r="C7" s="2" t="str">
        <f>IF(Tabelle1848[[#This Row],[Nachname]]&lt;&gt;"",Mannschaftsmeldebogen_KiSGruTu!$B$8,"")</f>
        <v/>
      </c>
      <c r="D7" s="2" t="str">
        <f>IF(Tabelle1848[[#This Row],[Nachname]]&lt;&gt;"",Mannschaftsmeldebogen_KiSGruTu!$C$8,"")</f>
        <v/>
      </c>
      <c r="E7" s="2" t="str">
        <f>IF(Mannschaftsmeldebogen_KiSGruTu!D28&lt;&gt;"",Mannschaftsmeldebogen_KiSGruTu!D28,"")</f>
        <v/>
      </c>
      <c r="F7" s="2" t="str">
        <f>IF(Mannschaftsmeldebogen_KiSGruTu!E28&lt;&gt;"",Mannschaftsmeldebogen_KiSGruTu!E28,"")</f>
        <v/>
      </c>
      <c r="G7" s="2" t="str">
        <f>IF(Mannschaftsmeldebogen_KiSGruTu!F28&lt;&gt;"",Mannschaftsmeldebogen_KiSGruTu!F28,"")</f>
        <v/>
      </c>
      <c r="H7" s="2" t="str">
        <f>IF(Mannschaftsmeldebogen_KiSGruTu!G28&lt;&gt;"",Mannschaftsmeldebogen_KiSGruTu!G28,"")</f>
        <v/>
      </c>
    </row>
    <row r="8" spans="2:8" x14ac:dyDescent="0.15">
      <c r="B8" s="2" t="str">
        <f>IF(Tabelle1848[[#This Row],[Nachname]]&lt;&gt;"",Mannschaftsmeldebogen_KiSGruTu!$B$3,"")</f>
        <v/>
      </c>
      <c r="C8" s="2" t="str">
        <f>IF(Tabelle1848[[#This Row],[Nachname]]&lt;&gt;"",Mannschaftsmeldebogen_KiSGruTu!$B$8,"")</f>
        <v/>
      </c>
      <c r="D8" s="2" t="str">
        <f>IF(Tabelle1848[[#This Row],[Nachname]]&lt;&gt;"",Mannschaftsmeldebogen_KiSGruTu!$C$8,"")</f>
        <v/>
      </c>
      <c r="E8" s="2" t="str">
        <f>IF(Mannschaftsmeldebogen_KiSGruTu!D29&lt;&gt;"",Mannschaftsmeldebogen_KiSGruTu!D29,"")</f>
        <v/>
      </c>
      <c r="F8" s="2" t="str">
        <f>IF(Mannschaftsmeldebogen_KiSGruTu!E29&lt;&gt;"",Mannschaftsmeldebogen_KiSGruTu!E29,"")</f>
        <v/>
      </c>
      <c r="G8" s="2" t="str">
        <f>IF(Mannschaftsmeldebogen_KiSGruTu!F29&lt;&gt;"",Mannschaftsmeldebogen_KiSGruTu!F29,"")</f>
        <v/>
      </c>
      <c r="H8" s="2" t="str">
        <f>IF(Mannschaftsmeldebogen_KiSGruTu!G29&lt;&gt;"",Mannschaftsmeldebogen_KiSGruTu!G29,"")</f>
        <v/>
      </c>
    </row>
    <row r="9" spans="2:8" x14ac:dyDescent="0.15">
      <c r="B9" s="2" t="str">
        <f>IF(Tabelle1848[[#This Row],[Nachname]]&lt;&gt;"",Mannschaftsmeldebogen_KiSGruTu!$B$3,"")</f>
        <v/>
      </c>
      <c r="C9" s="2" t="str">
        <f>IF(Tabelle1848[[#This Row],[Nachname]]&lt;&gt;"",Mannschaftsmeldebogen_KiSGruTu!$B$8,"")</f>
        <v/>
      </c>
      <c r="D9" s="2" t="str">
        <f>IF(Tabelle1848[[#This Row],[Nachname]]&lt;&gt;"",Mannschaftsmeldebogen_KiSGruTu!$C$8,"")</f>
        <v/>
      </c>
      <c r="E9" s="2" t="str">
        <f>IF(Mannschaftsmeldebogen_KiSGruTu!D30&lt;&gt;"",Mannschaftsmeldebogen_KiSGruTu!D30,"")</f>
        <v/>
      </c>
      <c r="F9" s="2" t="str">
        <f>IF(Mannschaftsmeldebogen_KiSGruTu!E30&lt;&gt;"",Mannschaftsmeldebogen_KiSGruTu!E30,"")</f>
        <v/>
      </c>
      <c r="G9" s="2" t="str">
        <f>IF(Mannschaftsmeldebogen_KiSGruTu!F30&lt;&gt;"",Mannschaftsmeldebogen_KiSGruTu!F30,"")</f>
        <v/>
      </c>
      <c r="H9" s="2" t="str">
        <f>IF(Mannschaftsmeldebogen_KiSGruTu!G30&lt;&gt;"",Mannschaftsmeldebogen_KiSGruTu!G30,"")</f>
        <v/>
      </c>
    </row>
    <row r="10" spans="2:8" x14ac:dyDescent="0.15">
      <c r="B10" s="2" t="str">
        <f>IF(Tabelle1848[[#This Row],[Nachname]]&lt;&gt;"",Mannschaftsmeldebogen_KiSGruTu!$B$3,"")</f>
        <v/>
      </c>
      <c r="C10" s="2" t="str">
        <f>IF(Tabelle1848[[#This Row],[Nachname]]&lt;&gt;"",Mannschaftsmeldebogen_KiSGruTu!$B$8,"")</f>
        <v/>
      </c>
      <c r="D10" s="2" t="str">
        <f>IF(Tabelle1848[[#This Row],[Nachname]]&lt;&gt;"",Mannschaftsmeldebogen_KiSGruTu!$C$8,"")</f>
        <v/>
      </c>
      <c r="E10" s="2" t="str">
        <f>IF(Mannschaftsmeldebogen_KiSGruTu!D31&lt;&gt;"",Mannschaftsmeldebogen_KiSGruTu!D31,"")</f>
        <v/>
      </c>
      <c r="F10" s="2" t="str">
        <f>IF(Mannschaftsmeldebogen_KiSGruTu!E31&lt;&gt;"",Mannschaftsmeldebogen_KiSGruTu!E31,"")</f>
        <v/>
      </c>
      <c r="G10" s="2" t="str">
        <f>IF(Mannschaftsmeldebogen_KiSGruTu!F31&lt;&gt;"",Mannschaftsmeldebogen_KiSGruTu!F31,"")</f>
        <v/>
      </c>
      <c r="H10" s="2" t="str">
        <f>IF(Mannschaftsmeldebogen_KiSGruTu!G31&lt;&gt;"",Mannschaftsmeldebogen_KiSGruTu!G31,"")</f>
        <v/>
      </c>
    </row>
    <row r="11" spans="2:8" x14ac:dyDescent="0.15">
      <c r="B11" s="2" t="str">
        <f>IF(Tabelle1848[[#This Row],[Nachname]]&lt;&gt;"",Mannschaftsmeldebogen_KiSGruTu!$B$3,"")</f>
        <v/>
      </c>
      <c r="C11" s="2" t="str">
        <f>IF(Tabelle1848[[#This Row],[Nachname]]&lt;&gt;"",Mannschaftsmeldebogen_KiSGruTu!$B$8,"")</f>
        <v/>
      </c>
      <c r="D11" s="2" t="str">
        <f>IF(Tabelle1848[[#This Row],[Nachname]]&lt;&gt;"",Mannschaftsmeldebogen_KiSGruTu!$C$8,"")</f>
        <v/>
      </c>
      <c r="E11" s="2" t="str">
        <f>IF(Mannschaftsmeldebogen_KiSGruTu!D32&lt;&gt;"",Mannschaftsmeldebogen_KiSGruTu!D32,"")</f>
        <v/>
      </c>
      <c r="F11" s="2" t="str">
        <f>IF(Mannschaftsmeldebogen_KiSGruTu!E32&lt;&gt;"",Mannschaftsmeldebogen_KiSGruTu!E32,"")</f>
        <v/>
      </c>
      <c r="G11" s="2" t="str">
        <f>IF(Mannschaftsmeldebogen_KiSGruTu!F32&lt;&gt;"",Mannschaftsmeldebogen_KiSGruTu!F32,"")</f>
        <v/>
      </c>
      <c r="H11" s="2" t="str">
        <f>IF(Mannschaftsmeldebogen_KiSGruTu!G32&lt;&gt;"",Mannschaftsmeldebogen_KiSGruTu!G32,"")</f>
        <v/>
      </c>
    </row>
    <row r="12" spans="2:8" x14ac:dyDescent="0.15">
      <c r="B12" s="2" t="str">
        <f>IF(Tabelle1848[[#This Row],[Nachname]]&lt;&gt;"",Mannschaftsmeldebogen_KiSGruTu!$B$3,"")</f>
        <v/>
      </c>
      <c r="C12" s="2" t="str">
        <f>IF(Tabelle1848[[#This Row],[Nachname]]&lt;&gt;"",Mannschaftsmeldebogen_KiSGruTu!$B$8,"")</f>
        <v/>
      </c>
      <c r="D12" s="2" t="str">
        <f>IF(Tabelle1848[[#This Row],[Nachname]]&lt;&gt;"",Mannschaftsmeldebogen_KiSGruTu!$C$8,"")</f>
        <v/>
      </c>
      <c r="E12" s="2" t="str">
        <f>IF(Mannschaftsmeldebogen_KiSGruTu!D33&lt;&gt;"",Mannschaftsmeldebogen_KiSGruTu!D33,"")</f>
        <v/>
      </c>
      <c r="F12" s="2" t="str">
        <f>IF(Mannschaftsmeldebogen_KiSGruTu!E33&lt;&gt;"",Mannschaftsmeldebogen_KiSGruTu!E33,"")</f>
        <v/>
      </c>
      <c r="G12" s="2" t="str">
        <f>IF(Mannschaftsmeldebogen_KiSGruTu!F33&lt;&gt;"",Mannschaftsmeldebogen_KiSGruTu!F33,"")</f>
        <v/>
      </c>
      <c r="H12" s="2" t="str">
        <f>IF(Mannschaftsmeldebogen_KiSGruTu!G33&lt;&gt;"",Mannschaftsmeldebogen_KiSGruTu!G33,"")</f>
        <v/>
      </c>
    </row>
    <row r="13" spans="2:8" x14ac:dyDescent="0.15">
      <c r="B13" s="2" t="str">
        <f>IF(Tabelle1848[[#This Row],[Nachname]]&lt;&gt;"",Mannschaftsmeldebogen_KiSGruTu!$B$3,"")</f>
        <v/>
      </c>
      <c r="C13" s="2" t="str">
        <f>IF(Tabelle1848[[#This Row],[Nachname]]&lt;&gt;"",Mannschaftsmeldebogen_KiSGruTu!$B$8,"")</f>
        <v/>
      </c>
      <c r="D13" s="2" t="str">
        <f>IF(Tabelle1848[[#This Row],[Nachname]]&lt;&gt;"",Mannschaftsmeldebogen_KiSGruTu!$C$8,"")</f>
        <v/>
      </c>
      <c r="E13" s="2" t="str">
        <f>IF(Mannschaftsmeldebogen_KiSGruTu!D34&lt;&gt;"",Mannschaftsmeldebogen_KiSGruTu!D34,"")</f>
        <v/>
      </c>
      <c r="F13" s="2" t="str">
        <f>IF(Mannschaftsmeldebogen_KiSGruTu!E34&lt;&gt;"",Mannschaftsmeldebogen_KiSGruTu!E34,"")</f>
        <v/>
      </c>
      <c r="G13" s="2" t="str">
        <f>IF(Mannschaftsmeldebogen_KiSGruTu!F34&lt;&gt;"",Mannschaftsmeldebogen_KiSGruTu!F34,"")</f>
        <v/>
      </c>
      <c r="H13" s="2" t="str">
        <f>IF(Mannschaftsmeldebogen_KiSGruTu!G34&lt;&gt;"",Mannschaftsmeldebogen_KiSGruTu!G34,"")</f>
        <v/>
      </c>
    </row>
    <row r="14" spans="2:8" x14ac:dyDescent="0.15">
      <c r="B14" s="2" t="str">
        <f>IF(Tabelle1848[[#This Row],[Nachname]]&lt;&gt;"",Mannschaftsmeldebogen_KiSGruTu!$B$3,"")</f>
        <v/>
      </c>
      <c r="C14" s="2" t="str">
        <f>IF(Tabelle1848[[#This Row],[Nachname]]&lt;&gt;"",Mannschaftsmeldebogen_KiSGruTu!$B$8,"")</f>
        <v/>
      </c>
      <c r="D14" s="2" t="str">
        <f>IF(Tabelle1848[[#This Row],[Nachname]]&lt;&gt;"",Mannschaftsmeldebogen_KiSGruTu!$C$8,"")</f>
        <v/>
      </c>
      <c r="E14" s="2" t="str">
        <f>IF(Mannschaftsmeldebogen_KiSGruTu!D35&lt;&gt;"",Mannschaftsmeldebogen_KiSGruTu!D35,"")</f>
        <v/>
      </c>
      <c r="F14" s="2" t="str">
        <f>IF(Mannschaftsmeldebogen_KiSGruTu!E35&lt;&gt;"",Mannschaftsmeldebogen_KiSGruTu!E35,"")</f>
        <v/>
      </c>
      <c r="G14" s="2" t="str">
        <f>IF(Mannschaftsmeldebogen_KiSGruTu!F35&lt;&gt;"",Mannschaftsmeldebogen_KiSGruTu!F35,"")</f>
        <v/>
      </c>
      <c r="H14" s="2" t="str">
        <f>IF(Mannschaftsmeldebogen_KiSGruTu!G35&lt;&gt;"",Mannschaftsmeldebogen_KiSGruTu!G35,"")</f>
        <v/>
      </c>
    </row>
    <row r="15" spans="2:8" x14ac:dyDescent="0.15">
      <c r="B15" s="2" t="str">
        <f>IF(Tabelle1848[[#This Row],[Nachname]]&lt;&gt;"",Mannschaftsmeldebogen_KiSGruTu!$B$3,"")</f>
        <v/>
      </c>
      <c r="C15" s="2" t="str">
        <f>IF(Tabelle1848[[#This Row],[Nachname]]&lt;&gt;"",Mannschaftsmeldebogen_KiSGruTu!$B$8,"")</f>
        <v/>
      </c>
      <c r="D15" s="2" t="str">
        <f>IF(Tabelle1848[[#This Row],[Nachname]]&lt;&gt;"",Mannschaftsmeldebogen_KiSGruTu!$C$8,"")</f>
        <v/>
      </c>
      <c r="E15" s="2" t="str">
        <f>IF(Mannschaftsmeldebogen_KiSGruTu!D36&lt;&gt;"",Mannschaftsmeldebogen_KiSGruTu!D36,"")</f>
        <v/>
      </c>
      <c r="F15" s="2" t="str">
        <f>IF(Mannschaftsmeldebogen_KiSGruTu!E36&lt;&gt;"",Mannschaftsmeldebogen_KiSGruTu!E36,"")</f>
        <v/>
      </c>
      <c r="G15" s="2" t="str">
        <f>IF(Mannschaftsmeldebogen_KiSGruTu!F36&lt;&gt;"",Mannschaftsmeldebogen_KiSGruTu!F36,"")</f>
        <v/>
      </c>
      <c r="H15" s="2" t="str">
        <f>IF(Mannschaftsmeldebogen_KiSGruTu!G36&lt;&gt;"",Mannschaftsmeldebogen_KiSGruTu!G36,"")</f>
        <v/>
      </c>
    </row>
    <row r="16" spans="2:8" x14ac:dyDescent="0.15">
      <c r="B16" s="2" t="str">
        <f>IF(Tabelle1848[[#This Row],[Nachname]]&lt;&gt;"",Mannschaftsmeldebogen_KiSGruTu!$B$3,"")</f>
        <v/>
      </c>
      <c r="C16" s="2" t="str">
        <f>IF(Tabelle1848[[#This Row],[Nachname]]&lt;&gt;"",Mannschaftsmeldebogen_KiSGruTu!$B$8,"")</f>
        <v/>
      </c>
      <c r="D16" s="2" t="str">
        <f>IF(Tabelle1848[[#This Row],[Nachname]]&lt;&gt;"",Mannschaftsmeldebogen_KiSGruTu!$C$8,"")</f>
        <v/>
      </c>
      <c r="E16" s="2" t="str">
        <f>IF(Mannschaftsmeldebogen_KiSGruTu!D37&lt;&gt;"",Mannschaftsmeldebogen_KiSGruTu!D37,"")</f>
        <v/>
      </c>
      <c r="F16" s="2" t="str">
        <f>IF(Mannschaftsmeldebogen_KiSGruTu!E37&lt;&gt;"",Mannschaftsmeldebogen_KiSGruTu!E37,"")</f>
        <v/>
      </c>
      <c r="G16" s="2" t="str">
        <f>IF(Mannschaftsmeldebogen_KiSGruTu!F37&lt;&gt;"",Mannschaftsmeldebogen_KiSGruTu!F37,"")</f>
        <v/>
      </c>
      <c r="H16" s="2" t="str">
        <f>IF(Mannschaftsmeldebogen_KiSGruTu!G37&lt;&gt;"",Mannschaftsmeldebogen_KiSGruTu!G37,"")</f>
        <v/>
      </c>
    </row>
    <row r="17" spans="2:8" x14ac:dyDescent="0.15">
      <c r="B17" s="2" t="str">
        <f>IF(Tabelle1848[[#This Row],[Nachname]]&lt;&gt;"",Mannschaftsmeldebogen_KiSGruTu!$B$3,"")</f>
        <v/>
      </c>
      <c r="C17" s="2" t="str">
        <f>IF(Tabelle1848[[#This Row],[Nachname]]&lt;&gt;"",Mannschaftsmeldebogen_KiSGruTu!$B$8,"")</f>
        <v/>
      </c>
      <c r="D17" s="2" t="str">
        <f>IF(Tabelle1848[[#This Row],[Nachname]]&lt;&gt;"",Mannschaftsmeldebogen_KiSGruTu!$C$8,"")</f>
        <v/>
      </c>
      <c r="E17" s="2" t="str">
        <f>IF(Mannschaftsmeldebogen_KiSGruTu!D38&lt;&gt;"",Mannschaftsmeldebogen_KiSGruTu!D38,"")</f>
        <v/>
      </c>
      <c r="F17" s="2" t="str">
        <f>IF(Mannschaftsmeldebogen_KiSGruTu!E38&lt;&gt;"",Mannschaftsmeldebogen_KiSGruTu!E38,"")</f>
        <v/>
      </c>
      <c r="G17" s="2" t="str">
        <f>IF(Mannschaftsmeldebogen_KiSGruTu!F38&lt;&gt;"",Mannschaftsmeldebogen_KiSGruTu!F38,"")</f>
        <v/>
      </c>
      <c r="H17" s="2" t="str">
        <f>IF(Mannschaftsmeldebogen_KiSGruTu!G38&lt;&gt;"",Mannschaftsmeldebogen_KiSGruTu!G38,"")</f>
        <v/>
      </c>
    </row>
    <row r="18" spans="2:8" x14ac:dyDescent="0.15">
      <c r="B18" s="2" t="str">
        <f>IF(Tabelle1848[[#This Row],[Nachname]]&lt;&gt;"",Mannschaftsmeldebogen_KiSGruTu!$B$3,"")</f>
        <v/>
      </c>
      <c r="C18" s="2" t="str">
        <f>IF(Tabelle1848[[#This Row],[Nachname]]&lt;&gt;"",Mannschaftsmeldebogen_KiSGruTu!$B$8,"")</f>
        <v/>
      </c>
      <c r="D18" s="2" t="str">
        <f>IF(Tabelle1848[[#This Row],[Nachname]]&lt;&gt;"",Mannschaftsmeldebogen_KiSGruTu!$C$8,"")</f>
        <v/>
      </c>
      <c r="E18" s="2" t="str">
        <f>IF(Mannschaftsmeldebogen_KiSGruTu!D39&lt;&gt;"",Mannschaftsmeldebogen_KiSGruTu!D39,"")</f>
        <v/>
      </c>
      <c r="F18" s="2" t="str">
        <f>IF(Mannschaftsmeldebogen_KiSGruTu!E39&lt;&gt;"",Mannschaftsmeldebogen_KiSGruTu!E39,"")</f>
        <v/>
      </c>
      <c r="G18" s="2" t="str">
        <f>IF(Mannschaftsmeldebogen_KiSGruTu!F39&lt;&gt;"",Mannschaftsmeldebogen_KiSGruTu!F39,"")</f>
        <v/>
      </c>
      <c r="H18" s="2" t="str">
        <f>IF(Mannschaftsmeldebogen_KiSGruTu!G39&lt;&gt;"",Mannschaftsmeldebogen_KiSGruTu!G39,"")</f>
        <v/>
      </c>
    </row>
    <row r="19" spans="2:8" x14ac:dyDescent="0.15">
      <c r="B19" s="2" t="str">
        <f>IF(Tabelle1848[[#This Row],[Nachname]]&lt;&gt;"",Mannschaftsmeldebogen_KiSGruTu!$B$3,"")</f>
        <v/>
      </c>
      <c r="C19" s="2" t="str">
        <f>IF(Tabelle1848[[#This Row],[Nachname]]&lt;&gt;"",Mannschaftsmeldebogen_KiSGruTu!$B$9,"")</f>
        <v/>
      </c>
      <c r="D19" s="2" t="str">
        <f>IF(Tabelle1848[[#This Row],[Nachname]]&lt;&gt;"",Mannschaftsmeldebogen_KiSGruTu!$C$9,"")</f>
        <v/>
      </c>
      <c r="E19" s="2" t="str">
        <f>IF(Mannschaftsmeldebogen_KiSGruTu!D42&lt;&gt;"",Mannschaftsmeldebogen_KiSGruTu!D42,"")</f>
        <v/>
      </c>
      <c r="F19" s="2" t="str">
        <f>IF(Mannschaftsmeldebogen_KiSGruTu!E42&lt;&gt;"",Mannschaftsmeldebogen_KiSGruTu!E42,"")</f>
        <v/>
      </c>
      <c r="G19" s="2" t="str">
        <f>IF(Mannschaftsmeldebogen_KiSGruTu!F42&lt;&gt;"",Mannschaftsmeldebogen_KiSGruTu!F42,"")</f>
        <v/>
      </c>
      <c r="H19" s="2" t="str">
        <f>IF(Mannschaftsmeldebogen_KiSGruTu!G42&lt;&gt;"",Mannschaftsmeldebogen_KiSGruTu!G42,"")</f>
        <v/>
      </c>
    </row>
    <row r="20" spans="2:8" x14ac:dyDescent="0.15">
      <c r="B20" s="2" t="str">
        <f>IF(Tabelle1848[[#This Row],[Nachname]]&lt;&gt;"",Mannschaftsmeldebogen_KiSGruTu!$B$3,"")</f>
        <v/>
      </c>
      <c r="C20" s="2" t="str">
        <f>IF(Tabelle1848[[#This Row],[Nachname]]&lt;&gt;"",Mannschaftsmeldebogen_KiSGruTu!$B$9,"")</f>
        <v/>
      </c>
      <c r="D20" s="2" t="str">
        <f>IF(Tabelle1848[[#This Row],[Nachname]]&lt;&gt;"",Mannschaftsmeldebogen_KiSGruTu!$C$9,"")</f>
        <v/>
      </c>
      <c r="E20" s="2" t="str">
        <f>IF(Mannschaftsmeldebogen_KiSGruTu!D43&lt;&gt;"",Mannschaftsmeldebogen_KiSGruTu!D43,"")</f>
        <v/>
      </c>
      <c r="F20" s="2" t="str">
        <f>IF(Mannschaftsmeldebogen_KiSGruTu!E43&lt;&gt;"",Mannschaftsmeldebogen_KiSGruTu!E43,"")</f>
        <v/>
      </c>
      <c r="G20" s="2" t="str">
        <f>IF(Mannschaftsmeldebogen_KiSGruTu!F43&lt;&gt;"",Mannschaftsmeldebogen_KiSGruTu!F43,"")</f>
        <v/>
      </c>
      <c r="H20" s="2" t="str">
        <f>IF(Mannschaftsmeldebogen_KiSGruTu!G43&lt;&gt;"",Mannschaftsmeldebogen_KiSGruTu!G43,"")</f>
        <v/>
      </c>
    </row>
    <row r="21" spans="2:8" x14ac:dyDescent="0.15">
      <c r="B21" s="2" t="str">
        <f>IF(Tabelle1848[[#This Row],[Nachname]]&lt;&gt;"",Mannschaftsmeldebogen_KiSGruTu!$B$3,"")</f>
        <v/>
      </c>
      <c r="C21" s="2" t="str">
        <f>IF(Tabelle1848[[#This Row],[Nachname]]&lt;&gt;"",Mannschaftsmeldebogen_KiSGruTu!$B$9,"")</f>
        <v/>
      </c>
      <c r="D21" s="2" t="str">
        <f>IF(Tabelle1848[[#This Row],[Nachname]]&lt;&gt;"",Mannschaftsmeldebogen_KiSGruTu!$C$9,"")</f>
        <v/>
      </c>
      <c r="E21" s="2" t="str">
        <f>IF(Mannschaftsmeldebogen_KiSGruTu!D44&lt;&gt;"",Mannschaftsmeldebogen_KiSGruTu!D44,"")</f>
        <v/>
      </c>
      <c r="F21" s="2" t="str">
        <f>IF(Mannschaftsmeldebogen_KiSGruTu!E44&lt;&gt;"",Mannschaftsmeldebogen_KiSGruTu!E44,"")</f>
        <v/>
      </c>
      <c r="G21" s="2" t="str">
        <f>IF(Mannschaftsmeldebogen_KiSGruTu!F44&lt;&gt;"",Mannschaftsmeldebogen_KiSGruTu!F44,"")</f>
        <v/>
      </c>
      <c r="H21" s="2" t="str">
        <f>IF(Mannschaftsmeldebogen_KiSGruTu!G44&lt;&gt;"",Mannschaftsmeldebogen_KiSGruTu!G44,"")</f>
        <v/>
      </c>
    </row>
    <row r="22" spans="2:8" x14ac:dyDescent="0.15">
      <c r="B22" s="2" t="str">
        <f>IF(Tabelle1848[[#This Row],[Nachname]]&lt;&gt;"",Mannschaftsmeldebogen_KiSGruTu!$B$3,"")</f>
        <v/>
      </c>
      <c r="C22" s="2" t="str">
        <f>IF(Tabelle1848[[#This Row],[Nachname]]&lt;&gt;"",Mannschaftsmeldebogen_KiSGruTu!$B$9,"")</f>
        <v/>
      </c>
      <c r="D22" s="2" t="str">
        <f>IF(Tabelle1848[[#This Row],[Nachname]]&lt;&gt;"",Mannschaftsmeldebogen_KiSGruTu!$C$9,"")</f>
        <v/>
      </c>
      <c r="E22" s="2" t="str">
        <f>IF(Mannschaftsmeldebogen_KiSGruTu!D45&lt;&gt;"",Mannschaftsmeldebogen_KiSGruTu!D45,"")</f>
        <v/>
      </c>
      <c r="F22" s="2" t="str">
        <f>IF(Mannschaftsmeldebogen_KiSGruTu!E45&lt;&gt;"",Mannschaftsmeldebogen_KiSGruTu!E45,"")</f>
        <v/>
      </c>
      <c r="G22" s="2" t="str">
        <f>IF(Mannschaftsmeldebogen_KiSGruTu!F45&lt;&gt;"",Mannschaftsmeldebogen_KiSGruTu!F45,"")</f>
        <v/>
      </c>
      <c r="H22" s="2" t="str">
        <f>IF(Mannschaftsmeldebogen_KiSGruTu!G45&lt;&gt;"",Mannschaftsmeldebogen_KiSGruTu!G45,"")</f>
        <v/>
      </c>
    </row>
    <row r="23" spans="2:8" x14ac:dyDescent="0.15">
      <c r="B23" s="2" t="str">
        <f>IF(Tabelle1848[[#This Row],[Nachname]]&lt;&gt;"",Mannschaftsmeldebogen_KiSGruTu!$B$3,"")</f>
        <v/>
      </c>
      <c r="C23" s="2" t="str">
        <f>IF(Tabelle1848[[#This Row],[Nachname]]&lt;&gt;"",Mannschaftsmeldebogen_KiSGruTu!$B$9,"")</f>
        <v/>
      </c>
      <c r="D23" s="2" t="str">
        <f>IF(Tabelle1848[[#This Row],[Nachname]]&lt;&gt;"",Mannschaftsmeldebogen_KiSGruTu!$C$9,"")</f>
        <v/>
      </c>
      <c r="E23" s="2" t="str">
        <f>IF(Mannschaftsmeldebogen_KiSGruTu!D46&lt;&gt;"",Mannschaftsmeldebogen_KiSGruTu!D46,"")</f>
        <v/>
      </c>
      <c r="F23" s="2" t="str">
        <f>IF(Mannschaftsmeldebogen_KiSGruTu!E46&lt;&gt;"",Mannschaftsmeldebogen_KiSGruTu!E46,"")</f>
        <v/>
      </c>
      <c r="G23" s="2" t="str">
        <f>IF(Mannschaftsmeldebogen_KiSGruTu!F46&lt;&gt;"",Mannschaftsmeldebogen_KiSGruTu!F46,"")</f>
        <v/>
      </c>
      <c r="H23" s="2" t="str">
        <f>IF(Mannschaftsmeldebogen_KiSGruTu!G46&lt;&gt;"",Mannschaftsmeldebogen_KiSGruTu!G46,"")</f>
        <v/>
      </c>
    </row>
    <row r="24" spans="2:8" x14ac:dyDescent="0.15">
      <c r="B24" s="2" t="str">
        <f>IF(Tabelle1848[[#This Row],[Nachname]]&lt;&gt;"",Mannschaftsmeldebogen_KiSGruTu!$B$3,"")</f>
        <v/>
      </c>
      <c r="C24" s="2" t="str">
        <f>IF(Tabelle1848[[#This Row],[Nachname]]&lt;&gt;"",Mannschaftsmeldebogen_KiSGruTu!$B$9,"")</f>
        <v/>
      </c>
      <c r="D24" s="2" t="str">
        <f>IF(Tabelle1848[[#This Row],[Nachname]]&lt;&gt;"",Mannschaftsmeldebogen_KiSGruTu!$C$9,"")</f>
        <v/>
      </c>
      <c r="E24" s="2" t="str">
        <f>IF(Mannschaftsmeldebogen_KiSGruTu!D47&lt;&gt;"",Mannschaftsmeldebogen_KiSGruTu!D47,"")</f>
        <v/>
      </c>
      <c r="F24" s="2" t="str">
        <f>IF(Mannschaftsmeldebogen_KiSGruTu!E47&lt;&gt;"",Mannschaftsmeldebogen_KiSGruTu!E47,"")</f>
        <v/>
      </c>
      <c r="G24" s="2" t="str">
        <f>IF(Mannschaftsmeldebogen_KiSGruTu!F47&lt;&gt;"",Mannschaftsmeldebogen_KiSGruTu!F47,"")</f>
        <v/>
      </c>
      <c r="H24" s="2" t="str">
        <f>IF(Mannschaftsmeldebogen_KiSGruTu!G47&lt;&gt;"",Mannschaftsmeldebogen_KiSGruTu!G47,"")</f>
        <v/>
      </c>
    </row>
    <row r="25" spans="2:8" x14ac:dyDescent="0.15">
      <c r="B25" s="2" t="str">
        <f>IF(Tabelle1848[[#This Row],[Nachname]]&lt;&gt;"",Mannschaftsmeldebogen_KiSGruTu!$B$3,"")</f>
        <v/>
      </c>
      <c r="C25" s="2" t="str">
        <f>IF(Tabelle1848[[#This Row],[Nachname]]&lt;&gt;"",Mannschaftsmeldebogen_KiSGruTu!$B$9,"")</f>
        <v/>
      </c>
      <c r="D25" s="2" t="str">
        <f>IF(Tabelle1848[[#This Row],[Nachname]]&lt;&gt;"",Mannschaftsmeldebogen_KiSGruTu!$C$9,"")</f>
        <v/>
      </c>
      <c r="E25" s="2" t="str">
        <f>IF(Mannschaftsmeldebogen_KiSGruTu!D48&lt;&gt;"",Mannschaftsmeldebogen_KiSGruTu!D48,"")</f>
        <v/>
      </c>
      <c r="F25" s="2" t="str">
        <f>IF(Mannschaftsmeldebogen_KiSGruTu!E48&lt;&gt;"",Mannschaftsmeldebogen_KiSGruTu!E48,"")</f>
        <v/>
      </c>
      <c r="G25" s="2" t="str">
        <f>IF(Mannschaftsmeldebogen_KiSGruTu!F48&lt;&gt;"",Mannschaftsmeldebogen_KiSGruTu!F48,"")</f>
        <v/>
      </c>
      <c r="H25" s="2" t="str">
        <f>IF(Mannschaftsmeldebogen_KiSGruTu!G48&lt;&gt;"",Mannschaftsmeldebogen_KiSGruTu!G48,"")</f>
        <v/>
      </c>
    </row>
    <row r="26" spans="2:8" x14ac:dyDescent="0.15">
      <c r="B26" s="2" t="str">
        <f>IF(Tabelle1848[[#This Row],[Nachname]]&lt;&gt;"",Mannschaftsmeldebogen_KiSGruTu!$B$3,"")</f>
        <v/>
      </c>
      <c r="C26" s="2" t="str">
        <f>IF(Tabelle1848[[#This Row],[Nachname]]&lt;&gt;"",Mannschaftsmeldebogen_KiSGruTu!$B$9,"")</f>
        <v/>
      </c>
      <c r="D26" s="2" t="str">
        <f>IF(Tabelle1848[[#This Row],[Nachname]]&lt;&gt;"",Mannschaftsmeldebogen_KiSGruTu!$C$9,"")</f>
        <v/>
      </c>
      <c r="E26" s="2" t="str">
        <f>IF(Mannschaftsmeldebogen_KiSGruTu!D49&lt;&gt;"",Mannschaftsmeldebogen_KiSGruTu!D49,"")</f>
        <v/>
      </c>
      <c r="F26" s="2" t="str">
        <f>IF(Mannschaftsmeldebogen_KiSGruTu!E49&lt;&gt;"",Mannschaftsmeldebogen_KiSGruTu!E49,"")</f>
        <v/>
      </c>
      <c r="G26" s="2" t="str">
        <f>IF(Mannschaftsmeldebogen_KiSGruTu!F49&lt;&gt;"",Mannschaftsmeldebogen_KiSGruTu!F49,"")</f>
        <v/>
      </c>
      <c r="H26" s="2" t="str">
        <f>IF(Mannschaftsmeldebogen_KiSGruTu!G49&lt;&gt;"",Mannschaftsmeldebogen_KiSGruTu!G49,"")</f>
        <v/>
      </c>
    </row>
    <row r="27" spans="2:8" x14ac:dyDescent="0.15">
      <c r="B27" s="2" t="str">
        <f>IF(Tabelle1848[[#This Row],[Nachname]]&lt;&gt;"",Mannschaftsmeldebogen_KiSGruTu!$B$3,"")</f>
        <v/>
      </c>
      <c r="C27" s="2" t="str">
        <f>IF(Tabelle1848[[#This Row],[Nachname]]&lt;&gt;"",Mannschaftsmeldebogen_KiSGruTu!$B$9,"")</f>
        <v/>
      </c>
      <c r="D27" s="2" t="str">
        <f>IF(Tabelle1848[[#This Row],[Nachname]]&lt;&gt;"",Mannschaftsmeldebogen_KiSGruTu!$C$9,"")</f>
        <v/>
      </c>
      <c r="E27" s="2" t="str">
        <f>IF(Mannschaftsmeldebogen_KiSGruTu!D50&lt;&gt;"",Mannschaftsmeldebogen_KiSGruTu!D50,"")</f>
        <v/>
      </c>
      <c r="F27" s="2" t="str">
        <f>IF(Mannschaftsmeldebogen_KiSGruTu!E50&lt;&gt;"",Mannschaftsmeldebogen_KiSGruTu!E50,"")</f>
        <v/>
      </c>
      <c r="G27" s="2" t="str">
        <f>IF(Mannschaftsmeldebogen_KiSGruTu!F50&lt;&gt;"",Mannschaftsmeldebogen_KiSGruTu!F50,"")</f>
        <v/>
      </c>
      <c r="H27" s="2" t="str">
        <f>IF(Mannschaftsmeldebogen_KiSGruTu!G50&lt;&gt;"",Mannschaftsmeldebogen_KiSGruTu!G50,"")</f>
        <v/>
      </c>
    </row>
    <row r="28" spans="2:8" x14ac:dyDescent="0.15">
      <c r="B28" s="2" t="str">
        <f>IF(Tabelle1848[[#This Row],[Nachname]]&lt;&gt;"",Mannschaftsmeldebogen_KiSGruTu!$B$3,"")</f>
        <v/>
      </c>
      <c r="C28" s="2" t="str">
        <f>IF(Tabelle1848[[#This Row],[Nachname]]&lt;&gt;"",Mannschaftsmeldebogen_KiSGruTu!$B$9,"")</f>
        <v/>
      </c>
      <c r="D28" s="2" t="str">
        <f>IF(Tabelle1848[[#This Row],[Nachname]]&lt;&gt;"",Mannschaftsmeldebogen_KiSGruTu!$C$9,"")</f>
        <v/>
      </c>
      <c r="E28" s="2" t="str">
        <f>IF(Mannschaftsmeldebogen_KiSGruTu!D51&lt;&gt;"",Mannschaftsmeldebogen_KiSGruTu!D51,"")</f>
        <v/>
      </c>
      <c r="F28" s="2" t="str">
        <f>IF(Mannschaftsmeldebogen_KiSGruTu!E51&lt;&gt;"",Mannschaftsmeldebogen_KiSGruTu!E51,"")</f>
        <v/>
      </c>
      <c r="G28" s="2" t="str">
        <f>IF(Mannschaftsmeldebogen_KiSGruTu!F51&lt;&gt;"",Mannschaftsmeldebogen_KiSGruTu!F51,"")</f>
        <v/>
      </c>
      <c r="H28" s="2" t="str">
        <f>IF(Mannschaftsmeldebogen_KiSGruTu!G51&lt;&gt;"",Mannschaftsmeldebogen_KiSGruTu!G51,"")</f>
        <v/>
      </c>
    </row>
    <row r="29" spans="2:8" x14ac:dyDescent="0.15">
      <c r="B29" s="2" t="str">
        <f>IF(Tabelle1848[[#This Row],[Nachname]]&lt;&gt;"",Mannschaftsmeldebogen_KiSGruTu!$B$3,"")</f>
        <v/>
      </c>
      <c r="C29" s="2" t="str">
        <f>IF(Tabelle1848[[#This Row],[Nachname]]&lt;&gt;"",Mannschaftsmeldebogen_KiSGruTu!$B$9,"")</f>
        <v/>
      </c>
      <c r="D29" s="2" t="str">
        <f>IF(Tabelle1848[[#This Row],[Nachname]]&lt;&gt;"",Mannschaftsmeldebogen_KiSGruTu!$C$9,"")</f>
        <v/>
      </c>
      <c r="E29" s="2" t="str">
        <f>IF(Mannschaftsmeldebogen_KiSGruTu!D52&lt;&gt;"",Mannschaftsmeldebogen_KiSGruTu!D52,"")</f>
        <v/>
      </c>
      <c r="F29" s="2" t="str">
        <f>IF(Mannschaftsmeldebogen_KiSGruTu!E52&lt;&gt;"",Mannschaftsmeldebogen_KiSGruTu!E52,"")</f>
        <v/>
      </c>
      <c r="G29" s="2" t="str">
        <f>IF(Mannschaftsmeldebogen_KiSGruTu!F52&lt;&gt;"",Mannschaftsmeldebogen_KiSGruTu!F52,"")</f>
        <v/>
      </c>
      <c r="H29" s="2" t="str">
        <f>IF(Mannschaftsmeldebogen_KiSGruTu!G52&lt;&gt;"",Mannschaftsmeldebogen_KiSGruTu!G52,"")</f>
        <v/>
      </c>
    </row>
    <row r="30" spans="2:8" x14ac:dyDescent="0.15">
      <c r="B30" s="2" t="str">
        <f>IF(Tabelle1848[[#This Row],[Nachname]]&lt;&gt;"",Mannschaftsmeldebogen_KiSGruTu!$B$3,"")</f>
        <v/>
      </c>
      <c r="C30" s="2" t="str">
        <f>IF(Tabelle1848[[#This Row],[Nachname]]&lt;&gt;"",Mannschaftsmeldebogen_KiSGruTu!$B$9,"")</f>
        <v/>
      </c>
      <c r="D30" s="2" t="str">
        <f>IF(Tabelle1848[[#This Row],[Nachname]]&lt;&gt;"",Mannschaftsmeldebogen_KiSGruTu!$C$9,"")</f>
        <v/>
      </c>
      <c r="E30" s="2" t="str">
        <f>IF(Mannschaftsmeldebogen_KiSGruTu!D53&lt;&gt;"",Mannschaftsmeldebogen_KiSGruTu!D53,"")</f>
        <v/>
      </c>
      <c r="F30" s="2" t="str">
        <f>IF(Mannschaftsmeldebogen_KiSGruTu!E53&lt;&gt;"",Mannschaftsmeldebogen_KiSGruTu!E53,"")</f>
        <v/>
      </c>
      <c r="G30" s="2" t="str">
        <f>IF(Mannschaftsmeldebogen_KiSGruTu!F53&lt;&gt;"",Mannschaftsmeldebogen_KiSGruTu!F53,"")</f>
        <v/>
      </c>
      <c r="H30" s="2" t="str">
        <f>IF(Mannschaftsmeldebogen_KiSGruTu!G53&lt;&gt;"",Mannschaftsmeldebogen_KiSGruTu!G53,"")</f>
        <v/>
      </c>
    </row>
    <row r="31" spans="2:8" x14ac:dyDescent="0.15">
      <c r="B31" s="2" t="str">
        <f>IF(Tabelle1848[[#This Row],[Nachname]]&lt;&gt;"",Mannschaftsmeldebogen_KiSGruTu!$B$3,"")</f>
        <v/>
      </c>
      <c r="C31" s="2" t="str">
        <f>IF(Tabelle1848[[#This Row],[Nachname]]&lt;&gt;"",Mannschaftsmeldebogen_KiSGruTu!$B$9,"")</f>
        <v/>
      </c>
      <c r="D31" s="2" t="str">
        <f>IF(Tabelle1848[[#This Row],[Nachname]]&lt;&gt;"",Mannschaftsmeldebogen_KiSGruTu!$C$9,"")</f>
        <v/>
      </c>
      <c r="E31" s="2" t="str">
        <f>IF(Mannschaftsmeldebogen_KiSGruTu!D54&lt;&gt;"",Mannschaftsmeldebogen_KiSGruTu!D54,"")</f>
        <v/>
      </c>
      <c r="F31" s="2" t="str">
        <f>IF(Mannschaftsmeldebogen_KiSGruTu!E54&lt;&gt;"",Mannschaftsmeldebogen_KiSGruTu!E54,"")</f>
        <v/>
      </c>
      <c r="G31" s="2" t="str">
        <f>IF(Mannschaftsmeldebogen_KiSGruTu!F54&lt;&gt;"",Mannschaftsmeldebogen_KiSGruTu!F54,"")</f>
        <v/>
      </c>
      <c r="H31" s="2" t="str">
        <f>IF(Mannschaftsmeldebogen_KiSGruTu!G54&lt;&gt;"",Mannschaftsmeldebogen_KiSGruTu!G54,"")</f>
        <v/>
      </c>
    </row>
    <row r="32" spans="2:8" x14ac:dyDescent="0.15">
      <c r="B32" s="2" t="str">
        <f>IF(Tabelle1848[[#This Row],[Nachname]]&lt;&gt;"",Mannschaftsmeldebogen_KiSGruTu!$B$3,"")</f>
        <v/>
      </c>
      <c r="C32" s="2" t="str">
        <f>IF(Tabelle1848[[#This Row],[Nachname]]&lt;&gt;"",Mannschaftsmeldebogen_KiSGruTu!$B$9,"")</f>
        <v/>
      </c>
      <c r="D32" s="2" t="str">
        <f>IF(Tabelle1848[[#This Row],[Nachname]]&lt;&gt;"",Mannschaftsmeldebogen_KiSGruTu!$C$9,"")</f>
        <v/>
      </c>
      <c r="E32" s="2" t="str">
        <f>IF(Mannschaftsmeldebogen_KiSGruTu!D55&lt;&gt;"",Mannschaftsmeldebogen_KiSGruTu!D55,"")</f>
        <v/>
      </c>
      <c r="F32" s="2" t="str">
        <f>IF(Mannschaftsmeldebogen_KiSGruTu!E55&lt;&gt;"",Mannschaftsmeldebogen_KiSGruTu!E55,"")</f>
        <v/>
      </c>
      <c r="G32" s="2" t="str">
        <f>IF(Mannschaftsmeldebogen_KiSGruTu!F55&lt;&gt;"",Mannschaftsmeldebogen_KiSGruTu!F55,"")</f>
        <v/>
      </c>
      <c r="H32" s="2" t="str">
        <f>IF(Mannschaftsmeldebogen_KiSGruTu!G55&lt;&gt;"",Mannschaftsmeldebogen_KiSGruTu!G55,"")</f>
        <v/>
      </c>
    </row>
    <row r="33" spans="2:8" x14ac:dyDescent="0.15">
      <c r="B33" s="2" t="str">
        <f>IF(Tabelle1848[[#This Row],[Nachname]]&lt;&gt;"",Mannschaftsmeldebogen_KiSGruTu!$B$3,"")</f>
        <v/>
      </c>
      <c r="C33" s="2" t="str">
        <f>IF(Tabelle1848[[#This Row],[Nachname]]&lt;&gt;"",Mannschaftsmeldebogen_KiSGruTu!$B$9,"")</f>
        <v/>
      </c>
      <c r="D33" s="2" t="str">
        <f>IF(Tabelle1848[[#This Row],[Nachname]]&lt;&gt;"",Mannschaftsmeldebogen_KiSGruTu!$C$9,"")</f>
        <v/>
      </c>
      <c r="E33" s="2" t="str">
        <f>IF(Mannschaftsmeldebogen_KiSGruTu!D56&lt;&gt;"",Mannschaftsmeldebogen_KiSGruTu!D56,"")</f>
        <v/>
      </c>
      <c r="F33" s="2" t="str">
        <f>IF(Mannschaftsmeldebogen_KiSGruTu!E56&lt;&gt;"",Mannschaftsmeldebogen_KiSGruTu!E56,"")</f>
        <v/>
      </c>
      <c r="G33" s="2" t="str">
        <f>IF(Mannschaftsmeldebogen_KiSGruTu!F56&lt;&gt;"",Mannschaftsmeldebogen_KiSGruTu!F56,"")</f>
        <v/>
      </c>
      <c r="H33" s="2" t="str">
        <f>IF(Mannschaftsmeldebogen_KiSGruTu!G56&lt;&gt;"",Mannschaftsmeldebogen_KiSGruTu!G56,"")</f>
        <v/>
      </c>
    </row>
    <row r="34" spans="2:8" x14ac:dyDescent="0.15">
      <c r="B34" s="2" t="str">
        <f>IF(Tabelle1848[[#This Row],[Nachname]]&lt;&gt;"",Mannschaftsmeldebogen_KiSGruTu!$B$3,"")</f>
        <v/>
      </c>
      <c r="C34" s="2" t="str">
        <f>IF(Tabelle1848[[#This Row],[Nachname]]&lt;&gt;"",Mannschaftsmeldebogen_KiSGruTu!$B$9,"")</f>
        <v/>
      </c>
      <c r="D34" s="2" t="str">
        <f>IF(Tabelle1848[[#This Row],[Nachname]]&lt;&gt;"",Mannschaftsmeldebogen_KiSGruTu!$C$9,"")</f>
        <v/>
      </c>
      <c r="E34" s="2" t="str">
        <f>IF(Mannschaftsmeldebogen_KiSGruTu!D57&lt;&gt;"",Mannschaftsmeldebogen_KiSGruTu!D57,"")</f>
        <v/>
      </c>
      <c r="F34" s="2" t="str">
        <f>IF(Mannschaftsmeldebogen_KiSGruTu!E57&lt;&gt;"",Mannschaftsmeldebogen_KiSGruTu!E57,"")</f>
        <v/>
      </c>
      <c r="G34" s="2" t="str">
        <f>IF(Mannschaftsmeldebogen_KiSGruTu!F57&lt;&gt;"",Mannschaftsmeldebogen_KiSGruTu!F57,"")</f>
        <v/>
      </c>
      <c r="H34" s="2" t="str">
        <f>IF(Mannschaftsmeldebogen_KiSGruTu!G57&lt;&gt;"",Mannschaftsmeldebogen_KiSGruTu!G57,"")</f>
        <v/>
      </c>
    </row>
    <row r="35" spans="2:8" x14ac:dyDescent="0.15">
      <c r="B35" s="2" t="str">
        <f>IF(Tabelle1848[[#This Row],[Nachname]]&lt;&gt;"",Mannschaftsmeldebogen_KiSGruTu!$B$3,"")</f>
        <v/>
      </c>
      <c r="C35" s="2" t="str">
        <f>IF(Tabelle1848[[#This Row],[Nachname]]&lt;&gt;"",Mannschaftsmeldebogen_KiSGruTu!$B$10,"")</f>
        <v/>
      </c>
      <c r="D35" s="2" t="str">
        <f>IF(Tabelle1848[[#This Row],[Nachname]]&lt;&gt;"",Mannschaftsmeldebogen_KiSGruTu!$C$10,"")</f>
        <v/>
      </c>
      <c r="E35" s="2" t="str">
        <f>IF(Mannschaftsmeldebogen_KiSGruTu!D60&lt;&gt;"",Mannschaftsmeldebogen_KiSGruTu!D60,"")</f>
        <v/>
      </c>
      <c r="F35" s="2" t="str">
        <f>IF(Mannschaftsmeldebogen_KiSGruTu!E60&lt;&gt;"",Mannschaftsmeldebogen_KiSGruTu!E60,"")</f>
        <v/>
      </c>
      <c r="G35" s="2" t="str">
        <f>IF(Mannschaftsmeldebogen_KiSGruTu!F60&lt;&gt;"",Mannschaftsmeldebogen_KiSGruTu!F60,"")</f>
        <v/>
      </c>
      <c r="H35" s="2" t="str">
        <f>IF(Mannschaftsmeldebogen_KiSGruTu!G60&lt;&gt;"",Mannschaftsmeldebogen_KiSGruTu!G60,"")</f>
        <v/>
      </c>
    </row>
    <row r="36" spans="2:8" x14ac:dyDescent="0.15">
      <c r="B36" s="2" t="str">
        <f>IF(Tabelle1848[[#This Row],[Nachname]]&lt;&gt;"",Mannschaftsmeldebogen_KiSGruTu!$B$3,"")</f>
        <v/>
      </c>
      <c r="C36" s="2" t="str">
        <f>IF(Tabelle1848[[#This Row],[Nachname]]&lt;&gt;"",Mannschaftsmeldebogen_KiSGruTu!$B$10,"")</f>
        <v/>
      </c>
      <c r="D36" s="2" t="str">
        <f>IF(Tabelle1848[[#This Row],[Nachname]]&lt;&gt;"",Mannschaftsmeldebogen_KiSGruTu!$C$10,"")</f>
        <v/>
      </c>
      <c r="E36" s="2" t="str">
        <f>IF(Mannschaftsmeldebogen_KiSGruTu!D61&lt;&gt;"",Mannschaftsmeldebogen_KiSGruTu!D61,"")</f>
        <v/>
      </c>
      <c r="F36" s="2" t="str">
        <f>IF(Mannschaftsmeldebogen_KiSGruTu!E61&lt;&gt;"",Mannschaftsmeldebogen_KiSGruTu!E61,"")</f>
        <v/>
      </c>
      <c r="G36" s="2" t="str">
        <f>IF(Mannschaftsmeldebogen_KiSGruTu!F61&lt;&gt;"",Mannschaftsmeldebogen_KiSGruTu!F61,"")</f>
        <v/>
      </c>
      <c r="H36" s="2" t="str">
        <f>IF(Mannschaftsmeldebogen_KiSGruTu!G61&lt;&gt;"",Mannschaftsmeldebogen_KiSGruTu!G61,"")</f>
        <v/>
      </c>
    </row>
    <row r="37" spans="2:8" x14ac:dyDescent="0.15">
      <c r="B37" s="2" t="str">
        <f>IF(Tabelle1848[[#This Row],[Nachname]]&lt;&gt;"",Mannschaftsmeldebogen_KiSGruTu!$B$3,"")</f>
        <v/>
      </c>
      <c r="C37" s="2" t="str">
        <f>IF(Tabelle1848[[#This Row],[Nachname]]&lt;&gt;"",Mannschaftsmeldebogen_KiSGruTu!$B$10,"")</f>
        <v/>
      </c>
      <c r="D37" s="2" t="str">
        <f>IF(Tabelle1848[[#This Row],[Nachname]]&lt;&gt;"",Mannschaftsmeldebogen_KiSGruTu!$C$10,"")</f>
        <v/>
      </c>
      <c r="E37" s="2" t="str">
        <f>IF(Mannschaftsmeldebogen_KiSGruTu!D62&lt;&gt;"",Mannschaftsmeldebogen_KiSGruTu!D62,"")</f>
        <v/>
      </c>
      <c r="F37" s="2" t="str">
        <f>IF(Mannschaftsmeldebogen_KiSGruTu!E62&lt;&gt;"",Mannschaftsmeldebogen_KiSGruTu!E62,"")</f>
        <v/>
      </c>
      <c r="G37" s="2" t="str">
        <f>IF(Mannschaftsmeldebogen_KiSGruTu!F62&lt;&gt;"",Mannschaftsmeldebogen_KiSGruTu!F62,"")</f>
        <v/>
      </c>
      <c r="H37" s="2" t="str">
        <f>IF(Mannschaftsmeldebogen_KiSGruTu!G62&lt;&gt;"",Mannschaftsmeldebogen_KiSGruTu!G62,"")</f>
        <v/>
      </c>
    </row>
    <row r="38" spans="2:8" x14ac:dyDescent="0.15">
      <c r="B38" s="2" t="str">
        <f>IF(Tabelle1848[[#This Row],[Nachname]]&lt;&gt;"",Mannschaftsmeldebogen_KiSGruTu!$B$3,"")</f>
        <v/>
      </c>
      <c r="C38" s="2" t="str">
        <f>IF(Tabelle1848[[#This Row],[Nachname]]&lt;&gt;"",Mannschaftsmeldebogen_KiSGruTu!$B$10,"")</f>
        <v/>
      </c>
      <c r="D38" s="2" t="str">
        <f>IF(Tabelle1848[[#This Row],[Nachname]]&lt;&gt;"",Mannschaftsmeldebogen_KiSGruTu!$C$10,"")</f>
        <v/>
      </c>
      <c r="E38" s="2" t="str">
        <f>IF(Mannschaftsmeldebogen_KiSGruTu!D63&lt;&gt;"",Mannschaftsmeldebogen_KiSGruTu!D63,"")</f>
        <v/>
      </c>
      <c r="F38" s="2" t="str">
        <f>IF(Mannschaftsmeldebogen_KiSGruTu!E63&lt;&gt;"",Mannschaftsmeldebogen_KiSGruTu!E63,"")</f>
        <v/>
      </c>
      <c r="G38" s="2" t="str">
        <f>IF(Mannschaftsmeldebogen_KiSGruTu!F63&lt;&gt;"",Mannschaftsmeldebogen_KiSGruTu!F63,"")</f>
        <v/>
      </c>
      <c r="H38" s="2" t="str">
        <f>IF(Mannschaftsmeldebogen_KiSGruTu!G63&lt;&gt;"",Mannschaftsmeldebogen_KiSGruTu!G63,"")</f>
        <v/>
      </c>
    </row>
    <row r="39" spans="2:8" x14ac:dyDescent="0.15">
      <c r="B39" s="2" t="str">
        <f>IF(Tabelle1848[[#This Row],[Nachname]]&lt;&gt;"",Mannschaftsmeldebogen_KiSGruTu!$B$3,"")</f>
        <v/>
      </c>
      <c r="C39" s="2" t="str">
        <f>IF(Tabelle1848[[#This Row],[Nachname]]&lt;&gt;"",Mannschaftsmeldebogen_KiSGruTu!$B$10,"")</f>
        <v/>
      </c>
      <c r="D39" s="2" t="str">
        <f>IF(Tabelle1848[[#This Row],[Nachname]]&lt;&gt;"",Mannschaftsmeldebogen_KiSGruTu!$C$10,"")</f>
        <v/>
      </c>
      <c r="E39" s="2" t="str">
        <f>IF(Mannschaftsmeldebogen_KiSGruTu!D64&lt;&gt;"",Mannschaftsmeldebogen_KiSGruTu!D64,"")</f>
        <v/>
      </c>
      <c r="F39" s="2" t="str">
        <f>IF(Mannschaftsmeldebogen_KiSGruTu!E64&lt;&gt;"",Mannschaftsmeldebogen_KiSGruTu!E64,"")</f>
        <v/>
      </c>
      <c r="G39" s="2" t="str">
        <f>IF(Mannschaftsmeldebogen_KiSGruTu!F64&lt;&gt;"",Mannschaftsmeldebogen_KiSGruTu!F64,"")</f>
        <v/>
      </c>
      <c r="H39" s="2" t="str">
        <f>IF(Mannschaftsmeldebogen_KiSGruTu!G64&lt;&gt;"",Mannschaftsmeldebogen_KiSGruTu!G64,"")</f>
        <v/>
      </c>
    </row>
    <row r="40" spans="2:8" x14ac:dyDescent="0.15">
      <c r="B40" s="2" t="str">
        <f>IF(Tabelle1848[[#This Row],[Nachname]]&lt;&gt;"",Mannschaftsmeldebogen_KiSGruTu!$B$3,"")</f>
        <v/>
      </c>
      <c r="C40" s="2" t="str">
        <f>IF(Tabelle1848[[#This Row],[Nachname]]&lt;&gt;"",Mannschaftsmeldebogen_KiSGruTu!$B$10,"")</f>
        <v/>
      </c>
      <c r="D40" s="2" t="str">
        <f>IF(Tabelle1848[[#This Row],[Nachname]]&lt;&gt;"",Mannschaftsmeldebogen_KiSGruTu!$C$10,"")</f>
        <v/>
      </c>
      <c r="E40" s="2" t="str">
        <f>IF(Mannschaftsmeldebogen_KiSGruTu!D65&lt;&gt;"",Mannschaftsmeldebogen_KiSGruTu!D65,"")</f>
        <v/>
      </c>
      <c r="F40" s="2" t="str">
        <f>IF(Mannschaftsmeldebogen_KiSGruTu!E65&lt;&gt;"",Mannschaftsmeldebogen_KiSGruTu!E65,"")</f>
        <v/>
      </c>
      <c r="G40" s="2" t="str">
        <f>IF(Mannschaftsmeldebogen_KiSGruTu!F65&lt;&gt;"",Mannschaftsmeldebogen_KiSGruTu!F65,"")</f>
        <v/>
      </c>
      <c r="H40" s="2" t="str">
        <f>IF(Mannschaftsmeldebogen_KiSGruTu!G65&lt;&gt;"",Mannschaftsmeldebogen_KiSGruTu!G65,"")</f>
        <v/>
      </c>
    </row>
    <row r="41" spans="2:8" x14ac:dyDescent="0.15">
      <c r="B41" s="2" t="str">
        <f>IF(Tabelle1848[[#This Row],[Nachname]]&lt;&gt;"",Mannschaftsmeldebogen_KiSGruTu!$B$3,"")</f>
        <v/>
      </c>
      <c r="C41" s="2" t="str">
        <f>IF(Tabelle1848[[#This Row],[Nachname]]&lt;&gt;"",Mannschaftsmeldebogen_KiSGruTu!$B$10,"")</f>
        <v/>
      </c>
      <c r="D41" s="2" t="str">
        <f>IF(Tabelle1848[[#This Row],[Nachname]]&lt;&gt;"",Mannschaftsmeldebogen_KiSGruTu!$C$10,"")</f>
        <v/>
      </c>
      <c r="E41" s="2" t="str">
        <f>IF(Mannschaftsmeldebogen_KiSGruTu!D66&lt;&gt;"",Mannschaftsmeldebogen_KiSGruTu!D66,"")</f>
        <v/>
      </c>
      <c r="F41" s="2" t="str">
        <f>IF(Mannschaftsmeldebogen_KiSGruTu!E66&lt;&gt;"",Mannschaftsmeldebogen_KiSGruTu!E66,"")</f>
        <v/>
      </c>
      <c r="G41" s="2" t="str">
        <f>IF(Mannschaftsmeldebogen_KiSGruTu!F66&lt;&gt;"",Mannschaftsmeldebogen_KiSGruTu!F66,"")</f>
        <v/>
      </c>
      <c r="H41" s="2" t="str">
        <f>IF(Mannschaftsmeldebogen_KiSGruTu!G66&lt;&gt;"",Mannschaftsmeldebogen_KiSGruTu!G66,"")</f>
        <v/>
      </c>
    </row>
    <row r="42" spans="2:8" x14ac:dyDescent="0.15">
      <c r="B42" s="2" t="str">
        <f>IF(Tabelle1848[[#This Row],[Nachname]]&lt;&gt;"",Mannschaftsmeldebogen_KiSGruTu!$B$3,"")</f>
        <v/>
      </c>
      <c r="C42" s="2" t="str">
        <f>IF(Tabelle1848[[#This Row],[Nachname]]&lt;&gt;"",Mannschaftsmeldebogen_KiSGruTu!$B$10,"")</f>
        <v/>
      </c>
      <c r="D42" s="2" t="str">
        <f>IF(Tabelle1848[[#This Row],[Nachname]]&lt;&gt;"",Mannschaftsmeldebogen_KiSGruTu!$C$10,"")</f>
        <v/>
      </c>
      <c r="E42" s="2" t="str">
        <f>IF(Mannschaftsmeldebogen_KiSGruTu!D67&lt;&gt;"",Mannschaftsmeldebogen_KiSGruTu!D67,"")</f>
        <v/>
      </c>
      <c r="F42" s="2" t="str">
        <f>IF(Mannschaftsmeldebogen_KiSGruTu!E67&lt;&gt;"",Mannschaftsmeldebogen_KiSGruTu!E67,"")</f>
        <v/>
      </c>
      <c r="G42" s="2" t="str">
        <f>IF(Mannschaftsmeldebogen_KiSGruTu!F67&lt;&gt;"",Mannschaftsmeldebogen_KiSGruTu!F67,"")</f>
        <v/>
      </c>
      <c r="H42" s="2" t="str">
        <f>IF(Mannschaftsmeldebogen_KiSGruTu!G67&lt;&gt;"",Mannschaftsmeldebogen_KiSGruTu!G67,"")</f>
        <v/>
      </c>
    </row>
    <row r="43" spans="2:8" x14ac:dyDescent="0.15">
      <c r="B43" s="2" t="str">
        <f>IF(Tabelle1848[[#This Row],[Nachname]]&lt;&gt;"",Mannschaftsmeldebogen_KiSGruTu!$B$3,"")</f>
        <v/>
      </c>
      <c r="C43" s="2" t="str">
        <f>IF(Tabelle1848[[#This Row],[Nachname]]&lt;&gt;"",Mannschaftsmeldebogen_KiSGruTu!$B$10,"")</f>
        <v/>
      </c>
      <c r="D43" s="2" t="str">
        <f>IF(Tabelle1848[[#This Row],[Nachname]]&lt;&gt;"",Mannschaftsmeldebogen_KiSGruTu!$C$10,"")</f>
        <v/>
      </c>
      <c r="E43" s="2" t="str">
        <f>IF(Mannschaftsmeldebogen_KiSGruTu!D68&lt;&gt;"",Mannschaftsmeldebogen_KiSGruTu!D68,"")</f>
        <v/>
      </c>
      <c r="F43" s="2" t="str">
        <f>IF(Mannschaftsmeldebogen_KiSGruTu!E68&lt;&gt;"",Mannschaftsmeldebogen_KiSGruTu!E68,"")</f>
        <v/>
      </c>
      <c r="G43" s="2" t="str">
        <f>IF(Mannschaftsmeldebogen_KiSGruTu!F68&lt;&gt;"",Mannschaftsmeldebogen_KiSGruTu!F68,"")</f>
        <v/>
      </c>
      <c r="H43" s="2" t="str">
        <f>IF(Mannschaftsmeldebogen_KiSGruTu!G68&lt;&gt;"",Mannschaftsmeldebogen_KiSGruTu!G68,"")</f>
        <v/>
      </c>
    </row>
    <row r="44" spans="2:8" x14ac:dyDescent="0.15">
      <c r="B44" s="2" t="str">
        <f>IF(Tabelle1848[[#This Row],[Nachname]]&lt;&gt;"",Mannschaftsmeldebogen_KiSGruTu!$B$3,"")</f>
        <v/>
      </c>
      <c r="C44" s="2" t="str">
        <f>IF(Tabelle1848[[#This Row],[Nachname]]&lt;&gt;"",Mannschaftsmeldebogen_KiSGruTu!$B$10,"")</f>
        <v/>
      </c>
      <c r="D44" s="2" t="str">
        <f>IF(Tabelle1848[[#This Row],[Nachname]]&lt;&gt;"",Mannschaftsmeldebogen_KiSGruTu!$C$10,"")</f>
        <v/>
      </c>
      <c r="E44" s="2" t="str">
        <f>IF(Mannschaftsmeldebogen_KiSGruTu!D69&lt;&gt;"",Mannschaftsmeldebogen_KiSGruTu!D69,"")</f>
        <v/>
      </c>
      <c r="F44" s="2" t="str">
        <f>IF(Mannschaftsmeldebogen_KiSGruTu!E69&lt;&gt;"",Mannschaftsmeldebogen_KiSGruTu!E69,"")</f>
        <v/>
      </c>
      <c r="G44" s="2" t="str">
        <f>IF(Mannschaftsmeldebogen_KiSGruTu!F69&lt;&gt;"",Mannschaftsmeldebogen_KiSGruTu!F69,"")</f>
        <v/>
      </c>
      <c r="H44" s="2" t="str">
        <f>IF(Mannschaftsmeldebogen_KiSGruTu!G69&lt;&gt;"",Mannschaftsmeldebogen_KiSGruTu!G69,"")</f>
        <v/>
      </c>
    </row>
    <row r="45" spans="2:8" x14ac:dyDescent="0.15">
      <c r="B45" s="2" t="str">
        <f>IF(Tabelle1848[[#This Row],[Nachname]]&lt;&gt;"",Mannschaftsmeldebogen_KiSGruTu!$B$3,"")</f>
        <v/>
      </c>
      <c r="C45" s="2" t="str">
        <f>IF(Tabelle1848[[#This Row],[Nachname]]&lt;&gt;"",Mannschaftsmeldebogen_KiSGruTu!$B$10,"")</f>
        <v/>
      </c>
      <c r="D45" s="2" t="str">
        <f>IF(Tabelle1848[[#This Row],[Nachname]]&lt;&gt;"",Mannschaftsmeldebogen_KiSGruTu!$C$10,"")</f>
        <v/>
      </c>
      <c r="E45" s="2" t="str">
        <f>IF(Mannschaftsmeldebogen_KiSGruTu!D70&lt;&gt;"",Mannschaftsmeldebogen_KiSGruTu!D70,"")</f>
        <v/>
      </c>
      <c r="F45" s="2" t="str">
        <f>IF(Mannschaftsmeldebogen_KiSGruTu!E70&lt;&gt;"",Mannschaftsmeldebogen_KiSGruTu!E70,"")</f>
        <v/>
      </c>
      <c r="G45" s="2" t="str">
        <f>IF(Mannschaftsmeldebogen_KiSGruTu!F70&lt;&gt;"",Mannschaftsmeldebogen_KiSGruTu!F70,"")</f>
        <v/>
      </c>
      <c r="H45" s="2" t="str">
        <f>IF(Mannschaftsmeldebogen_KiSGruTu!G70&lt;&gt;"",Mannschaftsmeldebogen_KiSGruTu!G70,"")</f>
        <v/>
      </c>
    </row>
    <row r="46" spans="2:8" x14ac:dyDescent="0.15">
      <c r="B46" s="2" t="str">
        <f>IF(Tabelle1848[[#This Row],[Nachname]]&lt;&gt;"",Mannschaftsmeldebogen_KiSGruTu!$B$3,"")</f>
        <v/>
      </c>
      <c r="C46" s="2" t="str">
        <f>IF(Tabelle1848[[#This Row],[Nachname]]&lt;&gt;"",Mannschaftsmeldebogen_KiSGruTu!$B$10,"")</f>
        <v/>
      </c>
      <c r="D46" s="2" t="str">
        <f>IF(Tabelle1848[[#This Row],[Nachname]]&lt;&gt;"",Mannschaftsmeldebogen_KiSGruTu!$C$10,"")</f>
        <v/>
      </c>
      <c r="E46" s="2" t="str">
        <f>IF(Mannschaftsmeldebogen_KiSGruTu!D71&lt;&gt;"",Mannschaftsmeldebogen_KiSGruTu!D71,"")</f>
        <v/>
      </c>
      <c r="F46" s="2" t="str">
        <f>IF(Mannschaftsmeldebogen_KiSGruTu!E71&lt;&gt;"",Mannschaftsmeldebogen_KiSGruTu!E71,"")</f>
        <v/>
      </c>
      <c r="G46" s="2" t="str">
        <f>IF(Mannschaftsmeldebogen_KiSGruTu!F71&lt;&gt;"",Mannschaftsmeldebogen_KiSGruTu!F71,"")</f>
        <v/>
      </c>
      <c r="H46" s="2" t="str">
        <f>IF(Mannschaftsmeldebogen_KiSGruTu!G71&lt;&gt;"",Mannschaftsmeldebogen_KiSGruTu!G71,"")</f>
        <v/>
      </c>
    </row>
    <row r="47" spans="2:8" x14ac:dyDescent="0.15">
      <c r="B47" s="2" t="str">
        <f>IF(Tabelle1848[[#This Row],[Nachname]]&lt;&gt;"",Mannschaftsmeldebogen_KiSGruTu!$B$3,"")</f>
        <v/>
      </c>
      <c r="C47" s="2" t="str">
        <f>IF(Tabelle1848[[#This Row],[Nachname]]&lt;&gt;"",Mannschaftsmeldebogen_KiSGruTu!$B$10,"")</f>
        <v/>
      </c>
      <c r="D47" s="2" t="str">
        <f>IF(Tabelle1848[[#This Row],[Nachname]]&lt;&gt;"",Mannschaftsmeldebogen_KiSGruTu!$C$10,"")</f>
        <v/>
      </c>
      <c r="E47" s="2" t="str">
        <f>IF(Mannschaftsmeldebogen_KiSGruTu!D72&lt;&gt;"",Mannschaftsmeldebogen_KiSGruTu!D72,"")</f>
        <v/>
      </c>
      <c r="F47" s="2" t="str">
        <f>IF(Mannschaftsmeldebogen_KiSGruTu!E72&lt;&gt;"",Mannschaftsmeldebogen_KiSGruTu!E72,"")</f>
        <v/>
      </c>
      <c r="G47" s="2" t="str">
        <f>IF(Mannschaftsmeldebogen_KiSGruTu!F72&lt;&gt;"",Mannschaftsmeldebogen_KiSGruTu!F72,"")</f>
        <v/>
      </c>
      <c r="H47" s="2" t="str">
        <f>IF(Mannschaftsmeldebogen_KiSGruTu!G72&lt;&gt;"",Mannschaftsmeldebogen_KiSGruTu!G72,"")</f>
        <v/>
      </c>
    </row>
    <row r="48" spans="2:8" x14ac:dyDescent="0.15">
      <c r="B48" s="2" t="str">
        <f>IF(Tabelle1848[[#This Row],[Nachname]]&lt;&gt;"",Mannschaftsmeldebogen_KiSGruTu!$B$3,"")</f>
        <v/>
      </c>
      <c r="C48" s="2" t="str">
        <f>IF(Tabelle1848[[#This Row],[Nachname]]&lt;&gt;"",Mannschaftsmeldebogen_KiSGruTu!$B$10,"")</f>
        <v/>
      </c>
      <c r="D48" s="2" t="str">
        <f>IF(Tabelle1848[[#This Row],[Nachname]]&lt;&gt;"",Mannschaftsmeldebogen_KiSGruTu!$C$10,"")</f>
        <v/>
      </c>
      <c r="E48" s="2" t="str">
        <f>IF(Mannschaftsmeldebogen_KiSGruTu!D73&lt;&gt;"",Mannschaftsmeldebogen_KiSGruTu!D73,"")</f>
        <v/>
      </c>
      <c r="F48" s="2" t="str">
        <f>IF(Mannschaftsmeldebogen_KiSGruTu!E73&lt;&gt;"",Mannschaftsmeldebogen_KiSGruTu!E73,"")</f>
        <v/>
      </c>
      <c r="G48" s="2" t="str">
        <f>IF(Mannschaftsmeldebogen_KiSGruTu!F73&lt;&gt;"",Mannschaftsmeldebogen_KiSGruTu!F73,"")</f>
        <v/>
      </c>
      <c r="H48" s="2" t="str">
        <f>IF(Mannschaftsmeldebogen_KiSGruTu!G73&lt;&gt;"",Mannschaftsmeldebogen_KiSGruTu!G73,"")</f>
        <v/>
      </c>
    </row>
    <row r="49" spans="2:8" x14ac:dyDescent="0.15">
      <c r="B49" s="2" t="str">
        <f>IF(Tabelle1848[[#This Row],[Nachname]]&lt;&gt;"",Mannschaftsmeldebogen_KiSGruTu!$B$3,"")</f>
        <v/>
      </c>
      <c r="C49" s="2" t="str">
        <f>IF(Tabelle1848[[#This Row],[Nachname]]&lt;&gt;"",Mannschaftsmeldebogen_KiSGruTu!$B$10,"")</f>
        <v/>
      </c>
      <c r="D49" s="2" t="str">
        <f>IF(Tabelle1848[[#This Row],[Nachname]]&lt;&gt;"",Mannschaftsmeldebogen_KiSGruTu!$C$10,"")</f>
        <v/>
      </c>
      <c r="E49" s="2" t="str">
        <f>IF(Mannschaftsmeldebogen_KiSGruTu!D74&lt;&gt;"",Mannschaftsmeldebogen_KiSGruTu!D74,"")</f>
        <v/>
      </c>
      <c r="F49" s="2" t="str">
        <f>IF(Mannschaftsmeldebogen_KiSGruTu!E74&lt;&gt;"",Mannschaftsmeldebogen_KiSGruTu!E74,"")</f>
        <v/>
      </c>
      <c r="G49" s="2" t="str">
        <f>IF(Mannschaftsmeldebogen_KiSGruTu!F74&lt;&gt;"",Mannschaftsmeldebogen_KiSGruTu!F74,"")</f>
        <v/>
      </c>
      <c r="H49" s="2" t="str">
        <f>IF(Mannschaftsmeldebogen_KiSGruTu!G74&lt;&gt;"",Mannschaftsmeldebogen_KiSGruTu!G74,"")</f>
        <v/>
      </c>
    </row>
    <row r="50" spans="2:8" x14ac:dyDescent="0.15">
      <c r="B50" s="2" t="str">
        <f>IF(Tabelle1848[[#This Row],[Nachname]]&lt;&gt;"",Mannschaftsmeldebogen_KiSGruTu!$B$3,"")</f>
        <v/>
      </c>
      <c r="C50" s="2" t="str">
        <f>IF(Tabelle1848[[#This Row],[Nachname]]&lt;&gt;"",Mannschaftsmeldebogen_KiSGruTu!$B$10,"")</f>
        <v/>
      </c>
      <c r="D50" s="2" t="str">
        <f>IF(Tabelle1848[[#This Row],[Nachname]]&lt;&gt;"",Mannschaftsmeldebogen_KiSGruTu!$C$10,"")</f>
        <v/>
      </c>
      <c r="E50" s="2" t="str">
        <f>IF(Mannschaftsmeldebogen_KiSGruTu!D75&lt;&gt;"",Mannschaftsmeldebogen_KiSGruTu!D75,"")</f>
        <v/>
      </c>
      <c r="F50" s="2" t="str">
        <f>IF(Mannschaftsmeldebogen_KiSGruTu!E75&lt;&gt;"",Mannschaftsmeldebogen_KiSGruTu!E75,"")</f>
        <v/>
      </c>
      <c r="G50" s="2" t="str">
        <f>IF(Mannschaftsmeldebogen_KiSGruTu!F75&lt;&gt;"",Mannschaftsmeldebogen_KiSGruTu!F75,"")</f>
        <v/>
      </c>
      <c r="H50" s="2" t="str">
        <f>IF(Mannschaftsmeldebogen_KiSGruTu!G75&lt;&gt;"",Mannschaftsmeldebogen_KiSGruTu!G75,"")</f>
        <v/>
      </c>
    </row>
    <row r="51" spans="2:8" x14ac:dyDescent="0.15">
      <c r="B51" s="2" t="str">
        <f>IF(Tabelle1848[[#This Row],[Nachname]]&lt;&gt;"",Mannschaftsmeldebogen_KiSGruTu!$B$3,"")</f>
        <v/>
      </c>
      <c r="C51" s="2" t="str">
        <f>IF(Tabelle1848[[#This Row],[Nachname]]&lt;&gt;"",Mannschaftsmeldebogen_KiSGruTu!$B$11,"")</f>
        <v/>
      </c>
      <c r="D51" s="2" t="str">
        <f>IF(Tabelle1848[[#This Row],[Nachname]]&lt;&gt;"",Mannschaftsmeldebogen_KiSGruTu!$C$11,"")</f>
        <v/>
      </c>
      <c r="E51" s="2" t="str">
        <f>IF(Mannschaftsmeldebogen_KiSGruTu!D78&lt;&gt;"",Mannschaftsmeldebogen_KiSGruTu!D78,"")</f>
        <v/>
      </c>
      <c r="F51" s="2" t="str">
        <f>IF(Mannschaftsmeldebogen_KiSGruTu!E78&lt;&gt;"",Mannschaftsmeldebogen_KiSGruTu!E78,"")</f>
        <v/>
      </c>
      <c r="G51" s="2" t="str">
        <f>IF(Mannschaftsmeldebogen_KiSGruTu!F78&lt;&gt;"",Mannschaftsmeldebogen_KiSGruTu!F78,"")</f>
        <v/>
      </c>
      <c r="H51" s="2" t="str">
        <f>IF(Mannschaftsmeldebogen_KiSGruTu!G78&lt;&gt;"",Mannschaftsmeldebogen_KiSGruTu!G78,"")</f>
        <v/>
      </c>
    </row>
    <row r="52" spans="2:8" x14ac:dyDescent="0.15">
      <c r="B52" s="2" t="str">
        <f>IF(Tabelle1848[[#This Row],[Nachname]]&lt;&gt;"",Mannschaftsmeldebogen_KiSGruTu!$B$3,"")</f>
        <v/>
      </c>
      <c r="C52" s="2" t="str">
        <f>IF(Tabelle1848[[#This Row],[Nachname]]&lt;&gt;"",Mannschaftsmeldebogen_KiSGruTu!$B$11,"")</f>
        <v/>
      </c>
      <c r="D52" s="2" t="str">
        <f>IF(Tabelle1848[[#This Row],[Nachname]]&lt;&gt;"",Mannschaftsmeldebogen_KiSGruTu!$C$11,"")</f>
        <v/>
      </c>
      <c r="E52" s="2" t="str">
        <f>IF(Mannschaftsmeldebogen_KiSGruTu!D79&lt;&gt;"",Mannschaftsmeldebogen_KiSGruTu!D79,"")</f>
        <v/>
      </c>
      <c r="F52" s="2" t="str">
        <f>IF(Mannschaftsmeldebogen_KiSGruTu!E79&lt;&gt;"",Mannschaftsmeldebogen_KiSGruTu!E79,"")</f>
        <v/>
      </c>
      <c r="G52" s="2" t="str">
        <f>IF(Mannschaftsmeldebogen_KiSGruTu!F79&lt;&gt;"",Mannschaftsmeldebogen_KiSGruTu!F79,"")</f>
        <v/>
      </c>
      <c r="H52" s="2" t="str">
        <f>IF(Mannschaftsmeldebogen_KiSGruTu!G79&lt;&gt;"",Mannschaftsmeldebogen_KiSGruTu!G79,"")</f>
        <v/>
      </c>
    </row>
    <row r="53" spans="2:8" x14ac:dyDescent="0.15">
      <c r="B53" s="2" t="str">
        <f>IF(Tabelle1848[[#This Row],[Nachname]]&lt;&gt;"",Mannschaftsmeldebogen_KiSGruTu!$B$3,"")</f>
        <v/>
      </c>
      <c r="C53" s="2" t="str">
        <f>IF(Tabelle1848[[#This Row],[Nachname]]&lt;&gt;"",Mannschaftsmeldebogen_KiSGruTu!$B$11,"")</f>
        <v/>
      </c>
      <c r="D53" s="2" t="str">
        <f>IF(Tabelle1848[[#This Row],[Nachname]]&lt;&gt;"",Mannschaftsmeldebogen_KiSGruTu!$C$11,"")</f>
        <v/>
      </c>
      <c r="E53" s="2" t="str">
        <f>IF(Mannschaftsmeldebogen_KiSGruTu!D80&lt;&gt;"",Mannschaftsmeldebogen_KiSGruTu!D80,"")</f>
        <v/>
      </c>
      <c r="F53" s="2" t="str">
        <f>IF(Mannschaftsmeldebogen_KiSGruTu!E80&lt;&gt;"",Mannschaftsmeldebogen_KiSGruTu!E80,"")</f>
        <v/>
      </c>
      <c r="G53" s="2" t="str">
        <f>IF(Mannschaftsmeldebogen_KiSGruTu!F80&lt;&gt;"",Mannschaftsmeldebogen_KiSGruTu!F80,"")</f>
        <v/>
      </c>
      <c r="H53" s="2" t="str">
        <f>IF(Mannschaftsmeldebogen_KiSGruTu!G80&lt;&gt;"",Mannschaftsmeldebogen_KiSGruTu!G80,"")</f>
        <v/>
      </c>
    </row>
    <row r="54" spans="2:8" x14ac:dyDescent="0.15">
      <c r="B54" s="2" t="str">
        <f>IF(Tabelle1848[[#This Row],[Nachname]]&lt;&gt;"",Mannschaftsmeldebogen_KiSGruTu!$B$3,"")</f>
        <v/>
      </c>
      <c r="C54" s="2" t="str">
        <f>IF(Tabelle1848[[#This Row],[Nachname]]&lt;&gt;"",Mannschaftsmeldebogen_KiSGruTu!$B$11,"")</f>
        <v/>
      </c>
      <c r="D54" s="2" t="str">
        <f>IF(Tabelle1848[[#This Row],[Nachname]]&lt;&gt;"",Mannschaftsmeldebogen_KiSGruTu!$C$11,"")</f>
        <v/>
      </c>
      <c r="E54" s="2" t="str">
        <f>IF(Mannschaftsmeldebogen_KiSGruTu!D81&lt;&gt;"",Mannschaftsmeldebogen_KiSGruTu!D81,"")</f>
        <v/>
      </c>
      <c r="F54" s="2" t="str">
        <f>IF(Mannschaftsmeldebogen_KiSGruTu!E81&lt;&gt;"",Mannschaftsmeldebogen_KiSGruTu!E81,"")</f>
        <v/>
      </c>
      <c r="G54" s="2" t="str">
        <f>IF(Mannschaftsmeldebogen_KiSGruTu!F81&lt;&gt;"",Mannschaftsmeldebogen_KiSGruTu!F81,"")</f>
        <v/>
      </c>
      <c r="H54" s="2" t="str">
        <f>IF(Mannschaftsmeldebogen_KiSGruTu!G81&lt;&gt;"",Mannschaftsmeldebogen_KiSGruTu!G81,"")</f>
        <v/>
      </c>
    </row>
    <row r="55" spans="2:8" x14ac:dyDescent="0.15">
      <c r="B55" s="2" t="str">
        <f>IF(Tabelle1848[[#This Row],[Nachname]]&lt;&gt;"",Mannschaftsmeldebogen_KiSGruTu!$B$3,"")</f>
        <v/>
      </c>
      <c r="C55" s="2" t="str">
        <f>IF(Tabelle1848[[#This Row],[Nachname]]&lt;&gt;"",Mannschaftsmeldebogen_KiSGruTu!$B$11,"")</f>
        <v/>
      </c>
      <c r="D55" s="2" t="str">
        <f>IF(Tabelle1848[[#This Row],[Nachname]]&lt;&gt;"",Mannschaftsmeldebogen_KiSGruTu!$C$11,"")</f>
        <v/>
      </c>
      <c r="E55" s="2" t="str">
        <f>IF(Mannschaftsmeldebogen_KiSGruTu!D82&lt;&gt;"",Mannschaftsmeldebogen_KiSGruTu!D82,"")</f>
        <v/>
      </c>
      <c r="F55" s="2" t="str">
        <f>IF(Mannschaftsmeldebogen_KiSGruTu!E82&lt;&gt;"",Mannschaftsmeldebogen_KiSGruTu!E82,"")</f>
        <v/>
      </c>
      <c r="G55" s="2" t="str">
        <f>IF(Mannschaftsmeldebogen_KiSGruTu!F82&lt;&gt;"",Mannschaftsmeldebogen_KiSGruTu!F82,"")</f>
        <v/>
      </c>
      <c r="H55" s="2" t="str">
        <f>IF(Mannschaftsmeldebogen_KiSGruTu!G82&lt;&gt;"",Mannschaftsmeldebogen_KiSGruTu!G82,"")</f>
        <v/>
      </c>
    </row>
    <row r="56" spans="2:8" x14ac:dyDescent="0.15">
      <c r="B56" s="2" t="str">
        <f>IF(Tabelle1848[[#This Row],[Nachname]]&lt;&gt;"",Mannschaftsmeldebogen_KiSGruTu!$B$3,"")</f>
        <v/>
      </c>
      <c r="C56" s="2" t="str">
        <f>IF(Tabelle1848[[#This Row],[Nachname]]&lt;&gt;"",Mannschaftsmeldebogen_KiSGruTu!$B$11,"")</f>
        <v/>
      </c>
      <c r="D56" s="2" t="str">
        <f>IF(Tabelle1848[[#This Row],[Nachname]]&lt;&gt;"",Mannschaftsmeldebogen_KiSGruTu!$C$11,"")</f>
        <v/>
      </c>
      <c r="E56" s="2" t="str">
        <f>IF(Mannschaftsmeldebogen_KiSGruTu!D83&lt;&gt;"",Mannschaftsmeldebogen_KiSGruTu!D83,"")</f>
        <v/>
      </c>
      <c r="F56" s="2" t="str">
        <f>IF(Mannschaftsmeldebogen_KiSGruTu!E83&lt;&gt;"",Mannschaftsmeldebogen_KiSGruTu!E83,"")</f>
        <v/>
      </c>
      <c r="G56" s="2" t="str">
        <f>IF(Mannschaftsmeldebogen_KiSGruTu!F83&lt;&gt;"",Mannschaftsmeldebogen_KiSGruTu!F83,"")</f>
        <v/>
      </c>
      <c r="H56" s="2" t="str">
        <f>IF(Mannschaftsmeldebogen_KiSGruTu!G83&lt;&gt;"",Mannschaftsmeldebogen_KiSGruTu!G83,"")</f>
        <v/>
      </c>
    </row>
    <row r="57" spans="2:8" x14ac:dyDescent="0.15">
      <c r="B57" s="2" t="str">
        <f>IF(Tabelle1848[[#This Row],[Nachname]]&lt;&gt;"",Mannschaftsmeldebogen_KiSGruTu!$B$3,"")</f>
        <v/>
      </c>
      <c r="C57" s="2" t="str">
        <f>IF(Tabelle1848[[#This Row],[Nachname]]&lt;&gt;"",Mannschaftsmeldebogen_KiSGruTu!$B$11,"")</f>
        <v/>
      </c>
      <c r="D57" s="2" t="str">
        <f>IF(Tabelle1848[[#This Row],[Nachname]]&lt;&gt;"",Mannschaftsmeldebogen_KiSGruTu!$C$11,"")</f>
        <v/>
      </c>
      <c r="E57" s="2" t="str">
        <f>IF(Mannschaftsmeldebogen_KiSGruTu!D84&lt;&gt;"",Mannschaftsmeldebogen_KiSGruTu!D84,"")</f>
        <v/>
      </c>
      <c r="F57" s="2" t="str">
        <f>IF(Mannschaftsmeldebogen_KiSGruTu!E84&lt;&gt;"",Mannschaftsmeldebogen_KiSGruTu!E84,"")</f>
        <v/>
      </c>
      <c r="G57" s="2" t="str">
        <f>IF(Mannschaftsmeldebogen_KiSGruTu!F84&lt;&gt;"",Mannschaftsmeldebogen_KiSGruTu!F84,"")</f>
        <v/>
      </c>
      <c r="H57" s="2" t="str">
        <f>IF(Mannschaftsmeldebogen_KiSGruTu!G84&lt;&gt;"",Mannschaftsmeldebogen_KiSGruTu!G84,"")</f>
        <v/>
      </c>
    </row>
    <row r="58" spans="2:8" x14ac:dyDescent="0.15">
      <c r="B58" s="2" t="str">
        <f>IF(Tabelle1848[[#This Row],[Nachname]]&lt;&gt;"",Mannschaftsmeldebogen_KiSGruTu!$B$3,"")</f>
        <v/>
      </c>
      <c r="C58" s="2" t="str">
        <f>IF(Tabelle1848[[#This Row],[Nachname]]&lt;&gt;"",Mannschaftsmeldebogen_KiSGruTu!$B$11,"")</f>
        <v/>
      </c>
      <c r="D58" s="2" t="str">
        <f>IF(Tabelle1848[[#This Row],[Nachname]]&lt;&gt;"",Mannschaftsmeldebogen_KiSGruTu!$C$11,"")</f>
        <v/>
      </c>
      <c r="E58" s="2" t="str">
        <f>IF(Mannschaftsmeldebogen_KiSGruTu!D85&lt;&gt;"",Mannschaftsmeldebogen_KiSGruTu!D85,"")</f>
        <v/>
      </c>
      <c r="F58" s="2" t="str">
        <f>IF(Mannschaftsmeldebogen_KiSGruTu!E85&lt;&gt;"",Mannschaftsmeldebogen_KiSGruTu!E85,"")</f>
        <v/>
      </c>
      <c r="G58" s="2" t="str">
        <f>IF(Mannschaftsmeldebogen_KiSGruTu!F85&lt;&gt;"",Mannschaftsmeldebogen_KiSGruTu!F85,"")</f>
        <v/>
      </c>
      <c r="H58" s="2" t="str">
        <f>IF(Mannschaftsmeldebogen_KiSGruTu!G85&lt;&gt;"",Mannschaftsmeldebogen_KiSGruTu!G85,"")</f>
        <v/>
      </c>
    </row>
    <row r="59" spans="2:8" x14ac:dyDescent="0.15">
      <c r="B59" s="2" t="str">
        <f>IF(Tabelle1848[[#This Row],[Nachname]]&lt;&gt;"",Mannschaftsmeldebogen_KiSGruTu!$B$3,"")</f>
        <v/>
      </c>
      <c r="C59" s="2" t="str">
        <f>IF(Tabelle1848[[#This Row],[Nachname]]&lt;&gt;"",Mannschaftsmeldebogen_KiSGruTu!$B$11,"")</f>
        <v/>
      </c>
      <c r="D59" s="2" t="str">
        <f>IF(Tabelle1848[[#This Row],[Nachname]]&lt;&gt;"",Mannschaftsmeldebogen_KiSGruTu!$C$11,"")</f>
        <v/>
      </c>
      <c r="E59" s="2" t="str">
        <f>IF(Mannschaftsmeldebogen_KiSGruTu!D86&lt;&gt;"",Mannschaftsmeldebogen_KiSGruTu!D86,"")</f>
        <v/>
      </c>
      <c r="F59" s="2" t="str">
        <f>IF(Mannschaftsmeldebogen_KiSGruTu!E86&lt;&gt;"",Mannschaftsmeldebogen_KiSGruTu!E86,"")</f>
        <v/>
      </c>
      <c r="G59" s="2" t="str">
        <f>IF(Mannschaftsmeldebogen_KiSGruTu!F86&lt;&gt;"",Mannschaftsmeldebogen_KiSGruTu!F86,"")</f>
        <v/>
      </c>
      <c r="H59" s="2" t="str">
        <f>IF(Mannschaftsmeldebogen_KiSGruTu!G86&lt;&gt;"",Mannschaftsmeldebogen_KiSGruTu!G86,"")</f>
        <v/>
      </c>
    </row>
    <row r="60" spans="2:8" x14ac:dyDescent="0.15">
      <c r="B60" s="2" t="str">
        <f>IF(Tabelle1848[[#This Row],[Nachname]]&lt;&gt;"",Mannschaftsmeldebogen_KiSGruTu!$B$3,"")</f>
        <v/>
      </c>
      <c r="C60" s="2" t="str">
        <f>IF(Tabelle1848[[#This Row],[Nachname]]&lt;&gt;"",Mannschaftsmeldebogen_KiSGruTu!$B$11,"")</f>
        <v/>
      </c>
      <c r="D60" s="2" t="str">
        <f>IF(Tabelle1848[[#This Row],[Nachname]]&lt;&gt;"",Mannschaftsmeldebogen_KiSGruTu!$C$11,"")</f>
        <v/>
      </c>
      <c r="E60" s="2" t="str">
        <f>IF(Mannschaftsmeldebogen_KiSGruTu!D87&lt;&gt;"",Mannschaftsmeldebogen_KiSGruTu!D87,"")</f>
        <v/>
      </c>
      <c r="F60" s="2" t="str">
        <f>IF(Mannschaftsmeldebogen_KiSGruTu!E87&lt;&gt;"",Mannschaftsmeldebogen_KiSGruTu!E87,"")</f>
        <v/>
      </c>
      <c r="G60" s="2" t="str">
        <f>IF(Mannschaftsmeldebogen_KiSGruTu!F87&lt;&gt;"",Mannschaftsmeldebogen_KiSGruTu!F87,"")</f>
        <v/>
      </c>
      <c r="H60" s="2" t="str">
        <f>IF(Mannschaftsmeldebogen_KiSGruTu!G87&lt;&gt;"",Mannschaftsmeldebogen_KiSGruTu!G87,"")</f>
        <v/>
      </c>
    </row>
    <row r="61" spans="2:8" x14ac:dyDescent="0.15">
      <c r="B61" s="2" t="str">
        <f>IF(Tabelle1848[[#This Row],[Nachname]]&lt;&gt;"",Mannschaftsmeldebogen_KiSGruTu!$B$3,"")</f>
        <v/>
      </c>
      <c r="C61" s="2" t="str">
        <f>IF(Tabelle1848[[#This Row],[Nachname]]&lt;&gt;"",Mannschaftsmeldebogen_KiSGruTu!$B$11,"")</f>
        <v/>
      </c>
      <c r="D61" s="2" t="str">
        <f>IF(Tabelle1848[[#This Row],[Nachname]]&lt;&gt;"",Mannschaftsmeldebogen_KiSGruTu!$C$11,"")</f>
        <v/>
      </c>
      <c r="E61" s="2" t="str">
        <f>IF(Mannschaftsmeldebogen_KiSGruTu!D88&lt;&gt;"",Mannschaftsmeldebogen_KiSGruTu!D88,"")</f>
        <v/>
      </c>
      <c r="F61" s="2" t="str">
        <f>IF(Mannschaftsmeldebogen_KiSGruTu!E88&lt;&gt;"",Mannschaftsmeldebogen_KiSGruTu!E88,"")</f>
        <v/>
      </c>
      <c r="G61" s="2" t="str">
        <f>IF(Mannschaftsmeldebogen_KiSGruTu!F88&lt;&gt;"",Mannschaftsmeldebogen_KiSGruTu!F88,"")</f>
        <v/>
      </c>
      <c r="H61" s="2" t="str">
        <f>IF(Mannschaftsmeldebogen_KiSGruTu!G88&lt;&gt;"",Mannschaftsmeldebogen_KiSGruTu!G88,"")</f>
        <v/>
      </c>
    </row>
    <row r="62" spans="2:8" x14ac:dyDescent="0.15">
      <c r="B62" s="2" t="str">
        <f>IF(Tabelle1848[[#This Row],[Nachname]]&lt;&gt;"",Mannschaftsmeldebogen_KiSGruTu!$B$3,"")</f>
        <v/>
      </c>
      <c r="C62" s="2" t="str">
        <f>IF(Tabelle1848[[#This Row],[Nachname]]&lt;&gt;"",Mannschaftsmeldebogen_KiSGruTu!$B$11,"")</f>
        <v/>
      </c>
      <c r="D62" s="2" t="str">
        <f>IF(Tabelle1848[[#This Row],[Nachname]]&lt;&gt;"",Mannschaftsmeldebogen_KiSGruTu!$C$11,"")</f>
        <v/>
      </c>
      <c r="E62" s="2" t="str">
        <f>IF(Mannschaftsmeldebogen_KiSGruTu!D89&lt;&gt;"",Mannschaftsmeldebogen_KiSGruTu!D89,"")</f>
        <v/>
      </c>
      <c r="F62" s="2" t="str">
        <f>IF(Mannschaftsmeldebogen_KiSGruTu!E89&lt;&gt;"",Mannschaftsmeldebogen_KiSGruTu!E89,"")</f>
        <v/>
      </c>
      <c r="G62" s="2" t="str">
        <f>IF(Mannschaftsmeldebogen_KiSGruTu!F89&lt;&gt;"",Mannschaftsmeldebogen_KiSGruTu!F89,"")</f>
        <v/>
      </c>
      <c r="H62" s="2" t="str">
        <f>IF(Mannschaftsmeldebogen_KiSGruTu!G89&lt;&gt;"",Mannschaftsmeldebogen_KiSGruTu!G89,"")</f>
        <v/>
      </c>
    </row>
    <row r="63" spans="2:8" x14ac:dyDescent="0.15">
      <c r="B63" s="2" t="str">
        <f>IF(Tabelle1848[[#This Row],[Nachname]]&lt;&gt;"",Mannschaftsmeldebogen_KiSGruTu!$B$3,"")</f>
        <v/>
      </c>
      <c r="C63" s="2" t="str">
        <f>IF(Tabelle1848[[#This Row],[Nachname]]&lt;&gt;"",Mannschaftsmeldebogen_KiSGruTu!$B$11,"")</f>
        <v/>
      </c>
      <c r="D63" s="2" t="str">
        <f>IF(Tabelle1848[[#This Row],[Nachname]]&lt;&gt;"",Mannschaftsmeldebogen_KiSGruTu!$C$11,"")</f>
        <v/>
      </c>
      <c r="E63" s="2" t="str">
        <f>IF(Mannschaftsmeldebogen_KiSGruTu!D90&lt;&gt;"",Mannschaftsmeldebogen_KiSGruTu!D90,"")</f>
        <v/>
      </c>
      <c r="F63" s="2" t="str">
        <f>IF(Mannschaftsmeldebogen_KiSGruTu!E90&lt;&gt;"",Mannschaftsmeldebogen_KiSGruTu!E90,"")</f>
        <v/>
      </c>
      <c r="G63" s="2" t="str">
        <f>IF(Mannschaftsmeldebogen_KiSGruTu!F90&lt;&gt;"",Mannschaftsmeldebogen_KiSGruTu!F90,"")</f>
        <v/>
      </c>
      <c r="H63" s="2" t="str">
        <f>IF(Mannschaftsmeldebogen_KiSGruTu!G90&lt;&gt;"",Mannschaftsmeldebogen_KiSGruTu!G90,"")</f>
        <v/>
      </c>
    </row>
    <row r="64" spans="2:8" x14ac:dyDescent="0.15">
      <c r="B64" s="2" t="str">
        <f>IF(Tabelle1848[[#This Row],[Nachname]]&lt;&gt;"",Mannschaftsmeldebogen_KiSGruTu!$B$3,"")</f>
        <v/>
      </c>
      <c r="C64" s="2" t="str">
        <f>IF(Tabelle1848[[#This Row],[Nachname]]&lt;&gt;"",Mannschaftsmeldebogen_KiSGruTu!$B$11,"")</f>
        <v/>
      </c>
      <c r="D64" s="2" t="str">
        <f>IF(Tabelle1848[[#This Row],[Nachname]]&lt;&gt;"",Mannschaftsmeldebogen_KiSGruTu!$C$11,"")</f>
        <v/>
      </c>
      <c r="E64" s="2" t="str">
        <f>IF(Mannschaftsmeldebogen_KiSGruTu!D91&lt;&gt;"",Mannschaftsmeldebogen_KiSGruTu!D91,"")</f>
        <v/>
      </c>
      <c r="F64" s="2" t="str">
        <f>IF(Mannschaftsmeldebogen_KiSGruTu!E91&lt;&gt;"",Mannschaftsmeldebogen_KiSGruTu!E91,"")</f>
        <v/>
      </c>
      <c r="G64" s="2" t="str">
        <f>IF(Mannschaftsmeldebogen_KiSGruTu!F91&lt;&gt;"",Mannschaftsmeldebogen_KiSGruTu!F91,"")</f>
        <v/>
      </c>
      <c r="H64" s="2" t="str">
        <f>IF(Mannschaftsmeldebogen_KiSGruTu!G91&lt;&gt;"",Mannschaftsmeldebogen_KiSGruTu!G91,"")</f>
        <v/>
      </c>
    </row>
    <row r="65" spans="2:8" x14ac:dyDescent="0.15">
      <c r="B65" s="2" t="str">
        <f>IF(Tabelle1848[[#This Row],[Nachname]]&lt;&gt;"",Mannschaftsmeldebogen_KiSGruTu!$B$3,"")</f>
        <v/>
      </c>
      <c r="C65" s="2" t="str">
        <f>IF(Tabelle1848[[#This Row],[Nachname]]&lt;&gt;"",Mannschaftsmeldebogen_KiSGruTu!$B$11,"")</f>
        <v/>
      </c>
      <c r="D65" s="2" t="str">
        <f>IF(Tabelle1848[[#This Row],[Nachname]]&lt;&gt;"",Mannschaftsmeldebogen_KiSGruTu!$C$11,"")</f>
        <v/>
      </c>
      <c r="E65" s="2" t="str">
        <f>IF(Mannschaftsmeldebogen_KiSGruTu!D92&lt;&gt;"",Mannschaftsmeldebogen_KiSGruTu!D92,"")</f>
        <v/>
      </c>
      <c r="F65" s="2" t="str">
        <f>IF(Mannschaftsmeldebogen_KiSGruTu!E92&lt;&gt;"",Mannschaftsmeldebogen_KiSGruTu!E92,"")</f>
        <v/>
      </c>
      <c r="G65" s="2" t="str">
        <f>IF(Mannschaftsmeldebogen_KiSGruTu!F92&lt;&gt;"",Mannschaftsmeldebogen_KiSGruTu!F92,"")</f>
        <v/>
      </c>
      <c r="H65" s="2" t="str">
        <f>IF(Mannschaftsmeldebogen_KiSGruTu!G92&lt;&gt;"",Mannschaftsmeldebogen_KiSGruTu!G92,"")</f>
        <v/>
      </c>
    </row>
    <row r="66" spans="2:8" x14ac:dyDescent="0.15">
      <c r="B66" s="2" t="str">
        <f>IF(Tabelle1848[[#This Row],[Nachname]]&lt;&gt;"",Mannschaftsmeldebogen_KiSGruTu!$B$3,"")</f>
        <v/>
      </c>
      <c r="C66" s="2" t="str">
        <f>IF(Tabelle1848[[#This Row],[Nachname]]&lt;&gt;"",Mannschaftsmeldebogen_KiSGruTu!$B$11,"")</f>
        <v/>
      </c>
      <c r="D66" s="2" t="str">
        <f>IF(Tabelle1848[[#This Row],[Nachname]]&lt;&gt;"",Mannschaftsmeldebogen_KiSGruTu!$C$11,"")</f>
        <v/>
      </c>
      <c r="E66" s="2" t="str">
        <f>IF(Mannschaftsmeldebogen_KiSGruTu!D93&lt;&gt;"",Mannschaftsmeldebogen_KiSGruTu!D93,"")</f>
        <v/>
      </c>
      <c r="F66" s="2" t="str">
        <f>IF(Mannschaftsmeldebogen_KiSGruTu!E93&lt;&gt;"",Mannschaftsmeldebogen_KiSGruTu!E93,"")</f>
        <v/>
      </c>
      <c r="G66" s="2" t="str">
        <f>IF(Mannschaftsmeldebogen_KiSGruTu!F93&lt;&gt;"",Mannschaftsmeldebogen_KiSGruTu!F93,"")</f>
        <v/>
      </c>
      <c r="H66" s="2" t="str">
        <f>IF(Mannschaftsmeldebogen_KiSGruTu!G93&lt;&gt;"",Mannschaftsmeldebogen_KiSGruTu!G93,"")</f>
        <v/>
      </c>
    </row>
    <row r="67" spans="2:8" x14ac:dyDescent="0.15">
      <c r="B67" s="2" t="str">
        <f>IF(Tabelle1848[[#This Row],[Nachname]]&lt;&gt;"",Mannschaftsmeldebogen_KiSGruTu!$B$3,"")</f>
        <v/>
      </c>
      <c r="C67" s="2" t="str">
        <f>IF(Tabelle1848[[#This Row],[Nachname]]&lt;&gt;"",Mannschaftsmeldebogen_KiSGruTu!$B$12,"")</f>
        <v/>
      </c>
      <c r="D67" s="2" t="str">
        <f>IF(Tabelle1848[[#This Row],[Nachname]]&lt;&gt;"",Mannschaftsmeldebogen_KiSGruTu!$C$12,"")</f>
        <v/>
      </c>
      <c r="E67" s="2" t="str">
        <f>IF(Mannschaftsmeldebogen_KiSGruTu!D96&lt;&gt;"",Mannschaftsmeldebogen_KiSGruTu!D96,"")</f>
        <v/>
      </c>
      <c r="F67" s="2" t="str">
        <f>IF(Mannschaftsmeldebogen_KiSGruTu!E96&lt;&gt;"",Mannschaftsmeldebogen_KiSGruTu!E96,"")</f>
        <v/>
      </c>
      <c r="G67" s="2" t="str">
        <f>IF(Mannschaftsmeldebogen_KiSGruTu!F96&lt;&gt;"",Mannschaftsmeldebogen_KiSGruTu!F96,"")</f>
        <v/>
      </c>
      <c r="H67" s="2" t="str">
        <f>IF(Mannschaftsmeldebogen_KiSGruTu!G96&lt;&gt;"",Mannschaftsmeldebogen_KiSGruTu!G96,"")</f>
        <v/>
      </c>
    </row>
    <row r="68" spans="2:8" x14ac:dyDescent="0.15">
      <c r="B68" s="2" t="str">
        <f>IF(Tabelle1848[[#This Row],[Nachname]]&lt;&gt;"",Mannschaftsmeldebogen_KiSGruTu!$B$3,"")</f>
        <v/>
      </c>
      <c r="C68" s="2" t="str">
        <f>IF(Tabelle1848[[#This Row],[Nachname]]&lt;&gt;"",Mannschaftsmeldebogen_KiSGruTu!$B$12,"")</f>
        <v/>
      </c>
      <c r="D68" s="2" t="str">
        <f>IF(Tabelle1848[[#This Row],[Nachname]]&lt;&gt;"",Mannschaftsmeldebogen_KiSGruTu!$C$12,"")</f>
        <v/>
      </c>
      <c r="E68" s="2" t="str">
        <f>IF(Mannschaftsmeldebogen_KiSGruTu!D97&lt;&gt;"",Mannschaftsmeldebogen_KiSGruTu!D97,"")</f>
        <v/>
      </c>
      <c r="F68" s="2" t="str">
        <f>IF(Mannschaftsmeldebogen_KiSGruTu!E97&lt;&gt;"",Mannschaftsmeldebogen_KiSGruTu!E97,"")</f>
        <v/>
      </c>
      <c r="G68" s="2" t="str">
        <f>IF(Mannschaftsmeldebogen_KiSGruTu!F97&lt;&gt;"",Mannschaftsmeldebogen_KiSGruTu!F97,"")</f>
        <v/>
      </c>
      <c r="H68" s="2" t="str">
        <f>IF(Mannschaftsmeldebogen_KiSGruTu!G97&lt;&gt;"",Mannschaftsmeldebogen_KiSGruTu!G97,"")</f>
        <v/>
      </c>
    </row>
    <row r="69" spans="2:8" x14ac:dyDescent="0.15">
      <c r="B69" s="2" t="str">
        <f>IF(Tabelle1848[[#This Row],[Nachname]]&lt;&gt;"",Mannschaftsmeldebogen_KiSGruTu!$B$3,"")</f>
        <v/>
      </c>
      <c r="C69" s="2" t="str">
        <f>IF(Tabelle1848[[#This Row],[Nachname]]&lt;&gt;"",Mannschaftsmeldebogen_KiSGruTu!$B$12,"")</f>
        <v/>
      </c>
      <c r="D69" s="2" t="str">
        <f>IF(Tabelle1848[[#This Row],[Nachname]]&lt;&gt;"",Mannschaftsmeldebogen_KiSGruTu!$C$12,"")</f>
        <v/>
      </c>
      <c r="E69" s="2" t="str">
        <f>IF(Mannschaftsmeldebogen_KiSGruTu!D98&lt;&gt;"",Mannschaftsmeldebogen_KiSGruTu!D98,"")</f>
        <v/>
      </c>
      <c r="F69" s="2" t="str">
        <f>IF(Mannschaftsmeldebogen_KiSGruTu!E98&lt;&gt;"",Mannschaftsmeldebogen_KiSGruTu!E98,"")</f>
        <v/>
      </c>
      <c r="G69" s="2" t="str">
        <f>IF(Mannschaftsmeldebogen_KiSGruTu!F98&lt;&gt;"",Mannschaftsmeldebogen_KiSGruTu!F98,"")</f>
        <v/>
      </c>
      <c r="H69" s="2" t="str">
        <f>IF(Mannschaftsmeldebogen_KiSGruTu!G98&lt;&gt;"",Mannschaftsmeldebogen_KiSGruTu!G98,"")</f>
        <v/>
      </c>
    </row>
    <row r="70" spans="2:8" x14ac:dyDescent="0.15">
      <c r="B70" s="2" t="str">
        <f>IF(Tabelle1848[[#This Row],[Nachname]]&lt;&gt;"",Mannschaftsmeldebogen_KiSGruTu!$B$3,"")</f>
        <v/>
      </c>
      <c r="C70" s="2" t="str">
        <f>IF(Tabelle1848[[#This Row],[Nachname]]&lt;&gt;"",Mannschaftsmeldebogen_KiSGruTu!$B$12,"")</f>
        <v/>
      </c>
      <c r="D70" s="2" t="str">
        <f>IF(Tabelle1848[[#This Row],[Nachname]]&lt;&gt;"",Mannschaftsmeldebogen_KiSGruTu!$C$12,"")</f>
        <v/>
      </c>
      <c r="E70" s="2" t="str">
        <f>IF(Mannschaftsmeldebogen_KiSGruTu!D99&lt;&gt;"",Mannschaftsmeldebogen_KiSGruTu!D99,"")</f>
        <v/>
      </c>
      <c r="F70" s="2" t="str">
        <f>IF(Mannschaftsmeldebogen_KiSGruTu!E99&lt;&gt;"",Mannschaftsmeldebogen_KiSGruTu!E99,"")</f>
        <v/>
      </c>
      <c r="G70" s="2" t="str">
        <f>IF(Mannschaftsmeldebogen_KiSGruTu!F99&lt;&gt;"",Mannschaftsmeldebogen_KiSGruTu!F99,"")</f>
        <v/>
      </c>
      <c r="H70" s="2" t="str">
        <f>IF(Mannschaftsmeldebogen_KiSGruTu!G99&lt;&gt;"",Mannschaftsmeldebogen_KiSGruTu!G99,"")</f>
        <v/>
      </c>
    </row>
    <row r="71" spans="2:8" x14ac:dyDescent="0.15">
      <c r="B71" s="2" t="str">
        <f>IF(Tabelle1848[[#This Row],[Nachname]]&lt;&gt;"",Mannschaftsmeldebogen_KiSGruTu!$B$3,"")</f>
        <v/>
      </c>
      <c r="C71" s="2" t="str">
        <f>IF(Tabelle1848[[#This Row],[Nachname]]&lt;&gt;"",Mannschaftsmeldebogen_KiSGruTu!$B$12,"")</f>
        <v/>
      </c>
      <c r="D71" s="2" t="str">
        <f>IF(Tabelle1848[[#This Row],[Nachname]]&lt;&gt;"",Mannschaftsmeldebogen_KiSGruTu!$C$12,"")</f>
        <v/>
      </c>
      <c r="E71" s="2" t="str">
        <f>IF(Mannschaftsmeldebogen_KiSGruTu!D100&lt;&gt;"",Mannschaftsmeldebogen_KiSGruTu!D100,"")</f>
        <v/>
      </c>
      <c r="F71" s="2" t="str">
        <f>IF(Mannschaftsmeldebogen_KiSGruTu!E100&lt;&gt;"",Mannschaftsmeldebogen_KiSGruTu!E100,"")</f>
        <v/>
      </c>
      <c r="G71" s="2" t="str">
        <f>IF(Mannschaftsmeldebogen_KiSGruTu!F100&lt;&gt;"",Mannschaftsmeldebogen_KiSGruTu!F100,"")</f>
        <v/>
      </c>
      <c r="H71" s="2" t="str">
        <f>IF(Mannschaftsmeldebogen_KiSGruTu!G100&lt;&gt;"",Mannschaftsmeldebogen_KiSGruTu!G100,"")</f>
        <v/>
      </c>
    </row>
    <row r="72" spans="2:8" x14ac:dyDescent="0.15">
      <c r="B72" s="2" t="str">
        <f>IF(Tabelle1848[[#This Row],[Nachname]]&lt;&gt;"",Mannschaftsmeldebogen_KiSGruTu!$B$3,"")</f>
        <v/>
      </c>
      <c r="C72" s="2" t="str">
        <f>IF(Tabelle1848[[#This Row],[Nachname]]&lt;&gt;"",Mannschaftsmeldebogen_KiSGruTu!$B$12,"")</f>
        <v/>
      </c>
      <c r="D72" s="2" t="str">
        <f>IF(Tabelle1848[[#This Row],[Nachname]]&lt;&gt;"",Mannschaftsmeldebogen_KiSGruTu!$C$12,"")</f>
        <v/>
      </c>
      <c r="E72" s="2" t="str">
        <f>IF(Mannschaftsmeldebogen_KiSGruTu!D101&lt;&gt;"",Mannschaftsmeldebogen_KiSGruTu!D101,"")</f>
        <v/>
      </c>
      <c r="F72" s="2" t="str">
        <f>IF(Mannschaftsmeldebogen_KiSGruTu!E101&lt;&gt;"",Mannschaftsmeldebogen_KiSGruTu!E101,"")</f>
        <v/>
      </c>
      <c r="G72" s="2" t="str">
        <f>IF(Mannschaftsmeldebogen_KiSGruTu!F101&lt;&gt;"",Mannschaftsmeldebogen_KiSGruTu!F101,"")</f>
        <v/>
      </c>
      <c r="H72" s="2" t="str">
        <f>IF(Mannschaftsmeldebogen_KiSGruTu!G101&lt;&gt;"",Mannschaftsmeldebogen_KiSGruTu!G101,"")</f>
        <v/>
      </c>
    </row>
    <row r="73" spans="2:8" x14ac:dyDescent="0.15">
      <c r="B73" s="2" t="str">
        <f>IF(Tabelle1848[[#This Row],[Nachname]]&lt;&gt;"",Mannschaftsmeldebogen_KiSGruTu!$B$3,"")</f>
        <v/>
      </c>
      <c r="C73" s="2" t="str">
        <f>IF(Tabelle1848[[#This Row],[Nachname]]&lt;&gt;"",Mannschaftsmeldebogen_KiSGruTu!$B$12,"")</f>
        <v/>
      </c>
      <c r="D73" s="2" t="str">
        <f>IF(Tabelle1848[[#This Row],[Nachname]]&lt;&gt;"",Mannschaftsmeldebogen_KiSGruTu!$C$12,"")</f>
        <v/>
      </c>
      <c r="E73" s="2" t="str">
        <f>IF(Mannschaftsmeldebogen_KiSGruTu!D102&lt;&gt;"",Mannschaftsmeldebogen_KiSGruTu!D102,"")</f>
        <v/>
      </c>
      <c r="F73" s="2" t="str">
        <f>IF(Mannschaftsmeldebogen_KiSGruTu!E102&lt;&gt;"",Mannschaftsmeldebogen_KiSGruTu!E102,"")</f>
        <v/>
      </c>
      <c r="G73" s="2" t="str">
        <f>IF(Mannschaftsmeldebogen_KiSGruTu!F102&lt;&gt;"",Mannschaftsmeldebogen_KiSGruTu!F102,"")</f>
        <v/>
      </c>
      <c r="H73" s="2" t="str">
        <f>IF(Mannschaftsmeldebogen_KiSGruTu!G102&lt;&gt;"",Mannschaftsmeldebogen_KiSGruTu!G102,"")</f>
        <v/>
      </c>
    </row>
    <row r="74" spans="2:8" x14ac:dyDescent="0.15">
      <c r="B74" s="2" t="str">
        <f>IF(Tabelle1848[[#This Row],[Nachname]]&lt;&gt;"",Mannschaftsmeldebogen_KiSGruTu!$B$3,"")</f>
        <v/>
      </c>
      <c r="C74" s="2" t="str">
        <f>IF(Tabelle1848[[#This Row],[Nachname]]&lt;&gt;"",Mannschaftsmeldebogen_KiSGruTu!$B$12,"")</f>
        <v/>
      </c>
      <c r="D74" s="2" t="str">
        <f>IF(Tabelle1848[[#This Row],[Nachname]]&lt;&gt;"",Mannschaftsmeldebogen_KiSGruTu!$C$12,"")</f>
        <v/>
      </c>
      <c r="E74" s="2" t="str">
        <f>IF(Mannschaftsmeldebogen_KiSGruTu!D103&lt;&gt;"",Mannschaftsmeldebogen_KiSGruTu!D103,"")</f>
        <v/>
      </c>
      <c r="F74" s="2" t="str">
        <f>IF(Mannschaftsmeldebogen_KiSGruTu!E103&lt;&gt;"",Mannschaftsmeldebogen_KiSGruTu!E103,"")</f>
        <v/>
      </c>
      <c r="G74" s="2" t="str">
        <f>IF(Mannschaftsmeldebogen_KiSGruTu!F103&lt;&gt;"",Mannschaftsmeldebogen_KiSGruTu!F103,"")</f>
        <v/>
      </c>
      <c r="H74" s="2" t="str">
        <f>IF(Mannschaftsmeldebogen_KiSGruTu!G103&lt;&gt;"",Mannschaftsmeldebogen_KiSGruTu!G103,"")</f>
        <v/>
      </c>
    </row>
    <row r="75" spans="2:8" x14ac:dyDescent="0.15">
      <c r="B75" s="2" t="str">
        <f>IF(Tabelle1848[[#This Row],[Nachname]]&lt;&gt;"",Mannschaftsmeldebogen_KiSGruTu!$B$3,"")</f>
        <v/>
      </c>
      <c r="C75" s="2" t="str">
        <f>IF(Tabelle1848[[#This Row],[Nachname]]&lt;&gt;"",Mannschaftsmeldebogen_KiSGruTu!$B$12,"")</f>
        <v/>
      </c>
      <c r="D75" s="2" t="str">
        <f>IF(Tabelle1848[[#This Row],[Nachname]]&lt;&gt;"",Mannschaftsmeldebogen_KiSGruTu!$C$12,"")</f>
        <v/>
      </c>
      <c r="E75" s="2" t="str">
        <f>IF(Mannschaftsmeldebogen_KiSGruTu!D104&lt;&gt;"",Mannschaftsmeldebogen_KiSGruTu!D104,"")</f>
        <v/>
      </c>
      <c r="F75" s="2" t="str">
        <f>IF(Mannschaftsmeldebogen_KiSGruTu!E104&lt;&gt;"",Mannschaftsmeldebogen_KiSGruTu!E104,"")</f>
        <v/>
      </c>
      <c r="G75" s="2" t="str">
        <f>IF(Mannschaftsmeldebogen_KiSGruTu!F104&lt;&gt;"",Mannschaftsmeldebogen_KiSGruTu!F104,"")</f>
        <v/>
      </c>
      <c r="H75" s="2" t="str">
        <f>IF(Mannschaftsmeldebogen_KiSGruTu!G104&lt;&gt;"",Mannschaftsmeldebogen_KiSGruTu!G104,"")</f>
        <v/>
      </c>
    </row>
    <row r="76" spans="2:8" x14ac:dyDescent="0.15">
      <c r="B76" s="2" t="str">
        <f>IF(Tabelle1848[[#This Row],[Nachname]]&lt;&gt;"",Mannschaftsmeldebogen_KiSGruTu!$B$3,"")</f>
        <v/>
      </c>
      <c r="C76" s="2" t="str">
        <f>IF(Tabelle1848[[#This Row],[Nachname]]&lt;&gt;"",Mannschaftsmeldebogen_KiSGruTu!$B$12,"")</f>
        <v/>
      </c>
      <c r="D76" s="2" t="str">
        <f>IF(Tabelle1848[[#This Row],[Nachname]]&lt;&gt;"",Mannschaftsmeldebogen_KiSGruTu!$C$12,"")</f>
        <v/>
      </c>
      <c r="E76" s="2" t="str">
        <f>IF(Mannschaftsmeldebogen_KiSGruTu!D105&lt;&gt;"",Mannschaftsmeldebogen_KiSGruTu!D105,"")</f>
        <v/>
      </c>
      <c r="F76" s="2" t="str">
        <f>IF(Mannschaftsmeldebogen_KiSGruTu!E105&lt;&gt;"",Mannschaftsmeldebogen_KiSGruTu!E105,"")</f>
        <v/>
      </c>
      <c r="G76" s="2" t="str">
        <f>IF(Mannschaftsmeldebogen_KiSGruTu!F105&lt;&gt;"",Mannschaftsmeldebogen_KiSGruTu!F105,"")</f>
        <v/>
      </c>
      <c r="H76" s="2" t="str">
        <f>IF(Mannschaftsmeldebogen_KiSGruTu!G105&lt;&gt;"",Mannschaftsmeldebogen_KiSGruTu!G105,"")</f>
        <v/>
      </c>
    </row>
    <row r="77" spans="2:8" x14ac:dyDescent="0.15">
      <c r="B77" s="2" t="str">
        <f>IF(Tabelle1848[[#This Row],[Nachname]]&lt;&gt;"",Mannschaftsmeldebogen_KiSGruTu!$B$3,"")</f>
        <v/>
      </c>
      <c r="C77" s="2" t="str">
        <f>IF(Tabelle1848[[#This Row],[Nachname]]&lt;&gt;"",Mannschaftsmeldebogen_KiSGruTu!$B$12,"")</f>
        <v/>
      </c>
      <c r="D77" s="2" t="str">
        <f>IF(Tabelle1848[[#This Row],[Nachname]]&lt;&gt;"",Mannschaftsmeldebogen_KiSGruTu!$C$12,"")</f>
        <v/>
      </c>
      <c r="E77" s="2" t="str">
        <f>IF(Mannschaftsmeldebogen_KiSGruTu!D106&lt;&gt;"",Mannschaftsmeldebogen_KiSGruTu!D106,"")</f>
        <v/>
      </c>
      <c r="F77" s="2" t="str">
        <f>IF(Mannschaftsmeldebogen_KiSGruTu!E106&lt;&gt;"",Mannschaftsmeldebogen_KiSGruTu!E106,"")</f>
        <v/>
      </c>
      <c r="G77" s="2" t="str">
        <f>IF(Mannschaftsmeldebogen_KiSGruTu!F106&lt;&gt;"",Mannschaftsmeldebogen_KiSGruTu!F106,"")</f>
        <v/>
      </c>
      <c r="H77" s="2" t="str">
        <f>IF(Mannschaftsmeldebogen_KiSGruTu!G106&lt;&gt;"",Mannschaftsmeldebogen_KiSGruTu!G106,"")</f>
        <v/>
      </c>
    </row>
    <row r="78" spans="2:8" x14ac:dyDescent="0.15">
      <c r="B78" s="2" t="str">
        <f>IF(Tabelle1848[[#This Row],[Nachname]]&lt;&gt;"",Mannschaftsmeldebogen_KiSGruTu!$B$3,"")</f>
        <v/>
      </c>
      <c r="C78" s="2" t="str">
        <f>IF(Tabelle1848[[#This Row],[Nachname]]&lt;&gt;"",Mannschaftsmeldebogen_KiSGruTu!$B$12,"")</f>
        <v/>
      </c>
      <c r="D78" s="2" t="str">
        <f>IF(Tabelle1848[[#This Row],[Nachname]]&lt;&gt;"",Mannschaftsmeldebogen_KiSGruTu!$C$12,"")</f>
        <v/>
      </c>
      <c r="E78" s="2" t="str">
        <f>IF(Mannschaftsmeldebogen_KiSGruTu!D107&lt;&gt;"",Mannschaftsmeldebogen_KiSGruTu!D107,"")</f>
        <v/>
      </c>
      <c r="F78" s="2" t="str">
        <f>IF(Mannschaftsmeldebogen_KiSGruTu!E107&lt;&gt;"",Mannschaftsmeldebogen_KiSGruTu!E107,"")</f>
        <v/>
      </c>
      <c r="G78" s="2" t="str">
        <f>IF(Mannschaftsmeldebogen_KiSGruTu!F107&lt;&gt;"",Mannschaftsmeldebogen_KiSGruTu!F107,"")</f>
        <v/>
      </c>
      <c r="H78" s="2" t="str">
        <f>IF(Mannschaftsmeldebogen_KiSGruTu!G107&lt;&gt;"",Mannschaftsmeldebogen_KiSGruTu!G107,"")</f>
        <v/>
      </c>
    </row>
    <row r="79" spans="2:8" x14ac:dyDescent="0.15">
      <c r="B79" s="2" t="str">
        <f>IF(Tabelle1848[[#This Row],[Nachname]]&lt;&gt;"",Mannschaftsmeldebogen_KiSGruTu!$B$3,"")</f>
        <v/>
      </c>
      <c r="C79" s="2" t="str">
        <f>IF(Tabelle1848[[#This Row],[Nachname]]&lt;&gt;"",Mannschaftsmeldebogen_KiSGruTu!$B$12,"")</f>
        <v/>
      </c>
      <c r="D79" s="2" t="str">
        <f>IF(Tabelle1848[[#This Row],[Nachname]]&lt;&gt;"",Mannschaftsmeldebogen_KiSGruTu!$C$12,"")</f>
        <v/>
      </c>
      <c r="E79" s="2" t="str">
        <f>IF(Mannschaftsmeldebogen_KiSGruTu!D108&lt;&gt;"",Mannschaftsmeldebogen_KiSGruTu!D108,"")</f>
        <v/>
      </c>
      <c r="F79" s="2" t="str">
        <f>IF(Mannschaftsmeldebogen_KiSGruTu!E108&lt;&gt;"",Mannschaftsmeldebogen_KiSGruTu!E108,"")</f>
        <v/>
      </c>
      <c r="G79" s="2" t="str">
        <f>IF(Mannschaftsmeldebogen_KiSGruTu!F108&lt;&gt;"",Mannschaftsmeldebogen_KiSGruTu!F108,"")</f>
        <v/>
      </c>
      <c r="H79" s="2" t="str">
        <f>IF(Mannschaftsmeldebogen_KiSGruTu!G108&lt;&gt;"",Mannschaftsmeldebogen_KiSGruTu!G108,"")</f>
        <v/>
      </c>
    </row>
    <row r="80" spans="2:8" x14ac:dyDescent="0.15">
      <c r="B80" s="2" t="str">
        <f>IF(Tabelle1848[[#This Row],[Nachname]]&lt;&gt;"",Mannschaftsmeldebogen_KiSGruTu!$B$3,"")</f>
        <v/>
      </c>
      <c r="C80" s="2" t="str">
        <f>IF(Tabelle1848[[#This Row],[Nachname]]&lt;&gt;"",Mannschaftsmeldebogen_KiSGruTu!$B$12,"")</f>
        <v/>
      </c>
      <c r="D80" s="2" t="str">
        <f>IF(Tabelle1848[[#This Row],[Nachname]]&lt;&gt;"",Mannschaftsmeldebogen_KiSGruTu!$C$12,"")</f>
        <v/>
      </c>
      <c r="E80" s="2" t="str">
        <f>IF(Mannschaftsmeldebogen_KiSGruTu!D109&lt;&gt;"",Mannschaftsmeldebogen_KiSGruTu!D109,"")</f>
        <v/>
      </c>
      <c r="F80" s="2" t="str">
        <f>IF(Mannschaftsmeldebogen_KiSGruTu!E109&lt;&gt;"",Mannschaftsmeldebogen_KiSGruTu!E109,"")</f>
        <v/>
      </c>
      <c r="G80" s="2" t="str">
        <f>IF(Mannschaftsmeldebogen_KiSGruTu!F109&lt;&gt;"",Mannschaftsmeldebogen_KiSGruTu!F109,"")</f>
        <v/>
      </c>
      <c r="H80" s="2" t="str">
        <f>IF(Mannschaftsmeldebogen_KiSGruTu!G109&lt;&gt;"",Mannschaftsmeldebogen_KiSGruTu!G109,"")</f>
        <v/>
      </c>
    </row>
    <row r="81" spans="2:8" x14ac:dyDescent="0.15">
      <c r="B81" s="2" t="str">
        <f>IF(Tabelle1848[[#This Row],[Nachname]]&lt;&gt;"",Mannschaftsmeldebogen_KiSGruTu!$B$3,"")</f>
        <v/>
      </c>
      <c r="C81" s="2" t="str">
        <f>IF(Tabelle1848[[#This Row],[Nachname]]&lt;&gt;"",Mannschaftsmeldebogen_KiSGruTu!$B$12,"")</f>
        <v/>
      </c>
      <c r="D81" s="2" t="str">
        <f>IF(Tabelle1848[[#This Row],[Nachname]]&lt;&gt;"",Mannschaftsmeldebogen_KiSGruTu!$C$12,"")</f>
        <v/>
      </c>
      <c r="E81" s="2" t="str">
        <f>IF(Mannschaftsmeldebogen_KiSGruTu!D110&lt;&gt;"",Mannschaftsmeldebogen_KiSGruTu!D110,"")</f>
        <v/>
      </c>
      <c r="F81" s="2" t="str">
        <f>IF(Mannschaftsmeldebogen_KiSGruTu!E110&lt;&gt;"",Mannschaftsmeldebogen_KiSGruTu!E110,"")</f>
        <v/>
      </c>
      <c r="G81" s="2" t="str">
        <f>IF(Mannschaftsmeldebogen_KiSGruTu!F110&lt;&gt;"",Mannschaftsmeldebogen_KiSGruTu!F110,"")</f>
        <v/>
      </c>
      <c r="H81" s="2" t="str">
        <f>IF(Mannschaftsmeldebogen_KiSGruTu!G110&lt;&gt;"",Mannschaftsmeldebogen_KiSGruTu!G110,"")</f>
        <v/>
      </c>
    </row>
    <row r="82" spans="2:8" x14ac:dyDescent="0.15">
      <c r="B82" s="2" t="str">
        <f>IF(Tabelle1848[[#This Row],[Nachname]]&lt;&gt;"",Mannschaftsmeldebogen_KiSGruTu!$B$3,"")</f>
        <v/>
      </c>
      <c r="C82" s="2" t="str">
        <f>IF(Tabelle1848[[#This Row],[Nachname]]&lt;&gt;"",Mannschaftsmeldebogen_KiSGruTu!$B$12,"")</f>
        <v/>
      </c>
      <c r="D82" s="2" t="str">
        <f>IF(Tabelle1848[[#This Row],[Nachname]]&lt;&gt;"",Mannschaftsmeldebogen_KiSGruTu!$C$12,"")</f>
        <v/>
      </c>
      <c r="E82" s="2" t="str">
        <f>IF(Mannschaftsmeldebogen_KiSGruTu!D111&lt;&gt;"",Mannschaftsmeldebogen_KiSGruTu!D111,"")</f>
        <v/>
      </c>
      <c r="F82" s="2" t="str">
        <f>IF(Mannschaftsmeldebogen_KiSGruTu!E111&lt;&gt;"",Mannschaftsmeldebogen_KiSGruTu!E111,"")</f>
        <v/>
      </c>
      <c r="G82" s="2" t="str">
        <f>IF(Mannschaftsmeldebogen_KiSGruTu!F111&lt;&gt;"",Mannschaftsmeldebogen_KiSGruTu!F111,"")</f>
        <v/>
      </c>
      <c r="H82" s="2" t="str">
        <f>IF(Mannschaftsmeldebogen_KiSGruTu!G111&lt;&gt;"",Mannschaftsmeldebogen_KiSGruTu!G111,"")</f>
        <v/>
      </c>
    </row>
    <row r="83" spans="2:8" x14ac:dyDescent="0.15">
      <c r="B83" s="2" t="str">
        <f>IF(Tabelle1848[[#This Row],[Nachname]]&lt;&gt;"",Mannschaftsmeldebogen_KiSGruTu!$B$3,"")</f>
        <v/>
      </c>
      <c r="C83" s="2" t="str">
        <f>IF(Tabelle1848[[#This Row],[Nachname]]&lt;&gt;"",Mannschaftsmeldebogen_KiSGruTu!$B$13,"")</f>
        <v/>
      </c>
      <c r="D83" s="2" t="str">
        <f>IF(Tabelle1848[[#This Row],[Nachname]]&lt;&gt;"",Mannschaftsmeldebogen_KiSGruTu!$C$13,"")</f>
        <v/>
      </c>
      <c r="E83" s="2" t="str">
        <f>IF(Mannschaftsmeldebogen_KiSGruTu!D114&lt;&gt;"",Mannschaftsmeldebogen_KiSGruTu!D114,"")</f>
        <v/>
      </c>
      <c r="F83" s="2" t="str">
        <f>IF(Mannschaftsmeldebogen_KiSGruTu!E114&lt;&gt;"",Mannschaftsmeldebogen_KiSGruTu!E114,"")</f>
        <v/>
      </c>
      <c r="G83" s="2" t="str">
        <f>IF(Mannschaftsmeldebogen_KiSGruTu!F114&lt;&gt;"",Mannschaftsmeldebogen_KiSGruTu!F114,"")</f>
        <v/>
      </c>
      <c r="H83" s="2" t="str">
        <f>IF(Mannschaftsmeldebogen_KiSGruTu!G114&lt;&gt;"",Mannschaftsmeldebogen_KiSGruTu!G114,"")</f>
        <v/>
      </c>
    </row>
    <row r="84" spans="2:8" x14ac:dyDescent="0.15">
      <c r="B84" s="2" t="str">
        <f>IF(Tabelle1848[[#This Row],[Nachname]]&lt;&gt;"",Mannschaftsmeldebogen_KiSGruTu!$B$3,"")</f>
        <v/>
      </c>
      <c r="C84" s="2" t="str">
        <f>IF(Tabelle1848[[#This Row],[Nachname]]&lt;&gt;"",Mannschaftsmeldebogen_KiSGruTu!$B$13,"")</f>
        <v/>
      </c>
      <c r="D84" s="2" t="str">
        <f>IF(Tabelle1848[[#This Row],[Nachname]]&lt;&gt;"",Mannschaftsmeldebogen_KiSGruTu!$C$13,"")</f>
        <v/>
      </c>
      <c r="E84" s="2" t="str">
        <f>IF(Mannschaftsmeldebogen_KiSGruTu!D115&lt;&gt;"",Mannschaftsmeldebogen_KiSGruTu!D115,"")</f>
        <v/>
      </c>
      <c r="F84" s="2" t="str">
        <f>IF(Mannschaftsmeldebogen_KiSGruTu!E115&lt;&gt;"",Mannschaftsmeldebogen_KiSGruTu!E115,"")</f>
        <v/>
      </c>
      <c r="G84" s="2" t="str">
        <f>IF(Mannschaftsmeldebogen_KiSGruTu!F115&lt;&gt;"",Mannschaftsmeldebogen_KiSGruTu!F115,"")</f>
        <v/>
      </c>
      <c r="H84" s="2" t="str">
        <f>IF(Mannschaftsmeldebogen_KiSGruTu!G115&lt;&gt;"",Mannschaftsmeldebogen_KiSGruTu!G115,"")</f>
        <v/>
      </c>
    </row>
    <row r="85" spans="2:8" x14ac:dyDescent="0.15">
      <c r="B85" s="2" t="str">
        <f>IF(Tabelle1848[[#This Row],[Nachname]]&lt;&gt;"",Mannschaftsmeldebogen_KiSGruTu!$B$3,"")</f>
        <v/>
      </c>
      <c r="C85" s="2" t="str">
        <f>IF(Tabelle1848[[#This Row],[Nachname]]&lt;&gt;"",Mannschaftsmeldebogen_KiSGruTu!$B$13,"")</f>
        <v/>
      </c>
      <c r="D85" s="2" t="str">
        <f>IF(Tabelle1848[[#This Row],[Nachname]]&lt;&gt;"",Mannschaftsmeldebogen_KiSGruTu!$C$13,"")</f>
        <v/>
      </c>
      <c r="E85" s="2" t="str">
        <f>IF(Mannschaftsmeldebogen_KiSGruTu!D116&lt;&gt;"",Mannschaftsmeldebogen_KiSGruTu!D116,"")</f>
        <v/>
      </c>
      <c r="F85" s="2" t="str">
        <f>IF(Mannschaftsmeldebogen_KiSGruTu!E116&lt;&gt;"",Mannschaftsmeldebogen_KiSGruTu!E116,"")</f>
        <v/>
      </c>
      <c r="G85" s="2" t="str">
        <f>IF(Mannschaftsmeldebogen_KiSGruTu!F116&lt;&gt;"",Mannschaftsmeldebogen_KiSGruTu!F116,"")</f>
        <v/>
      </c>
      <c r="H85" s="2" t="str">
        <f>IF(Mannschaftsmeldebogen_KiSGruTu!G116&lt;&gt;"",Mannschaftsmeldebogen_KiSGruTu!G116,"")</f>
        <v/>
      </c>
    </row>
    <row r="86" spans="2:8" x14ac:dyDescent="0.15">
      <c r="B86" s="2" t="str">
        <f>IF(Tabelle1848[[#This Row],[Nachname]]&lt;&gt;"",Mannschaftsmeldebogen_KiSGruTu!$B$3,"")</f>
        <v/>
      </c>
      <c r="C86" s="2" t="str">
        <f>IF(Tabelle1848[[#This Row],[Nachname]]&lt;&gt;"",Mannschaftsmeldebogen_KiSGruTu!$B$13,"")</f>
        <v/>
      </c>
      <c r="D86" s="2" t="str">
        <f>IF(Tabelle1848[[#This Row],[Nachname]]&lt;&gt;"",Mannschaftsmeldebogen_KiSGruTu!$C$13,"")</f>
        <v/>
      </c>
      <c r="E86" s="2" t="str">
        <f>IF(Mannschaftsmeldebogen_KiSGruTu!D117&lt;&gt;"",Mannschaftsmeldebogen_KiSGruTu!D117,"")</f>
        <v/>
      </c>
      <c r="F86" s="2" t="str">
        <f>IF(Mannschaftsmeldebogen_KiSGruTu!E117&lt;&gt;"",Mannschaftsmeldebogen_KiSGruTu!E117,"")</f>
        <v/>
      </c>
      <c r="G86" s="2" t="str">
        <f>IF(Mannschaftsmeldebogen_KiSGruTu!F117&lt;&gt;"",Mannschaftsmeldebogen_KiSGruTu!F117,"")</f>
        <v/>
      </c>
      <c r="H86" s="2" t="str">
        <f>IF(Mannschaftsmeldebogen_KiSGruTu!G117&lt;&gt;"",Mannschaftsmeldebogen_KiSGruTu!G117,"")</f>
        <v/>
      </c>
    </row>
    <row r="87" spans="2:8" x14ac:dyDescent="0.15">
      <c r="B87" s="2" t="str">
        <f>IF(Tabelle1848[[#This Row],[Nachname]]&lt;&gt;"",Mannschaftsmeldebogen_KiSGruTu!$B$3,"")</f>
        <v/>
      </c>
      <c r="C87" s="2" t="str">
        <f>IF(Tabelle1848[[#This Row],[Nachname]]&lt;&gt;"",Mannschaftsmeldebogen_KiSGruTu!$B$13,"")</f>
        <v/>
      </c>
      <c r="D87" s="2" t="str">
        <f>IF(Tabelle1848[[#This Row],[Nachname]]&lt;&gt;"",Mannschaftsmeldebogen_KiSGruTu!$C$13,"")</f>
        <v/>
      </c>
      <c r="E87" s="2" t="str">
        <f>IF(Mannschaftsmeldebogen_KiSGruTu!D118&lt;&gt;"",Mannschaftsmeldebogen_KiSGruTu!D118,"")</f>
        <v/>
      </c>
      <c r="F87" s="2" t="str">
        <f>IF(Mannschaftsmeldebogen_KiSGruTu!E118&lt;&gt;"",Mannschaftsmeldebogen_KiSGruTu!E118,"")</f>
        <v/>
      </c>
      <c r="G87" s="2" t="str">
        <f>IF(Mannschaftsmeldebogen_KiSGruTu!F118&lt;&gt;"",Mannschaftsmeldebogen_KiSGruTu!F118,"")</f>
        <v/>
      </c>
      <c r="H87" s="2" t="str">
        <f>IF(Mannschaftsmeldebogen_KiSGruTu!G118&lt;&gt;"",Mannschaftsmeldebogen_KiSGruTu!G118,"")</f>
        <v/>
      </c>
    </row>
    <row r="88" spans="2:8" x14ac:dyDescent="0.15">
      <c r="B88" s="2" t="str">
        <f>IF(Tabelle1848[[#This Row],[Nachname]]&lt;&gt;"",Mannschaftsmeldebogen_KiSGruTu!$B$3,"")</f>
        <v/>
      </c>
      <c r="C88" s="2" t="str">
        <f>IF(Tabelle1848[[#This Row],[Nachname]]&lt;&gt;"",Mannschaftsmeldebogen_KiSGruTu!$B$13,"")</f>
        <v/>
      </c>
      <c r="D88" s="2" t="str">
        <f>IF(Tabelle1848[[#This Row],[Nachname]]&lt;&gt;"",Mannschaftsmeldebogen_KiSGruTu!$C$13,"")</f>
        <v/>
      </c>
      <c r="E88" s="2" t="str">
        <f>IF(Mannschaftsmeldebogen_KiSGruTu!D119&lt;&gt;"",Mannschaftsmeldebogen_KiSGruTu!D119,"")</f>
        <v/>
      </c>
      <c r="F88" s="2" t="str">
        <f>IF(Mannschaftsmeldebogen_KiSGruTu!E119&lt;&gt;"",Mannschaftsmeldebogen_KiSGruTu!E119,"")</f>
        <v/>
      </c>
      <c r="G88" s="2" t="str">
        <f>IF(Mannschaftsmeldebogen_KiSGruTu!F119&lt;&gt;"",Mannschaftsmeldebogen_KiSGruTu!F119,"")</f>
        <v/>
      </c>
      <c r="H88" s="2" t="str">
        <f>IF(Mannschaftsmeldebogen_KiSGruTu!G119&lt;&gt;"",Mannschaftsmeldebogen_KiSGruTu!G119,"")</f>
        <v/>
      </c>
    </row>
    <row r="89" spans="2:8" x14ac:dyDescent="0.15">
      <c r="B89" s="2" t="str">
        <f>IF(Tabelle1848[[#This Row],[Nachname]]&lt;&gt;"",Mannschaftsmeldebogen_KiSGruTu!$B$3,"")</f>
        <v/>
      </c>
      <c r="C89" s="2" t="str">
        <f>IF(Tabelle1848[[#This Row],[Nachname]]&lt;&gt;"",Mannschaftsmeldebogen_KiSGruTu!$B$13,"")</f>
        <v/>
      </c>
      <c r="D89" s="2" t="str">
        <f>IF(Tabelle1848[[#This Row],[Nachname]]&lt;&gt;"",Mannschaftsmeldebogen_KiSGruTu!$C$13,"")</f>
        <v/>
      </c>
      <c r="E89" s="2" t="str">
        <f>IF(Mannschaftsmeldebogen_KiSGruTu!D120&lt;&gt;"",Mannschaftsmeldebogen_KiSGruTu!D120,"")</f>
        <v/>
      </c>
      <c r="F89" s="2" t="str">
        <f>IF(Mannschaftsmeldebogen_KiSGruTu!E120&lt;&gt;"",Mannschaftsmeldebogen_KiSGruTu!E120,"")</f>
        <v/>
      </c>
      <c r="G89" s="2" t="str">
        <f>IF(Mannschaftsmeldebogen_KiSGruTu!F120&lt;&gt;"",Mannschaftsmeldebogen_KiSGruTu!F120,"")</f>
        <v/>
      </c>
      <c r="H89" s="2" t="str">
        <f>IF(Mannschaftsmeldebogen_KiSGruTu!G120&lt;&gt;"",Mannschaftsmeldebogen_KiSGruTu!G120,"")</f>
        <v/>
      </c>
    </row>
    <row r="90" spans="2:8" x14ac:dyDescent="0.15">
      <c r="B90" s="2" t="str">
        <f>IF(Tabelle1848[[#This Row],[Nachname]]&lt;&gt;"",Mannschaftsmeldebogen_KiSGruTu!$B$3,"")</f>
        <v/>
      </c>
      <c r="C90" s="2" t="str">
        <f>IF(Tabelle1848[[#This Row],[Nachname]]&lt;&gt;"",Mannschaftsmeldebogen_KiSGruTu!$B$13,"")</f>
        <v/>
      </c>
      <c r="D90" s="2" t="str">
        <f>IF(Tabelle1848[[#This Row],[Nachname]]&lt;&gt;"",Mannschaftsmeldebogen_KiSGruTu!$C$13,"")</f>
        <v/>
      </c>
      <c r="E90" s="2" t="str">
        <f>IF(Mannschaftsmeldebogen_KiSGruTu!D121&lt;&gt;"",Mannschaftsmeldebogen_KiSGruTu!D121,"")</f>
        <v/>
      </c>
      <c r="F90" s="2" t="str">
        <f>IF(Mannschaftsmeldebogen_KiSGruTu!E121&lt;&gt;"",Mannschaftsmeldebogen_KiSGruTu!E121,"")</f>
        <v/>
      </c>
      <c r="G90" s="2" t="str">
        <f>IF(Mannschaftsmeldebogen_KiSGruTu!F121&lt;&gt;"",Mannschaftsmeldebogen_KiSGruTu!F121,"")</f>
        <v/>
      </c>
      <c r="H90" s="2" t="str">
        <f>IF(Mannschaftsmeldebogen_KiSGruTu!G121&lt;&gt;"",Mannschaftsmeldebogen_KiSGruTu!G121,"")</f>
        <v/>
      </c>
    </row>
    <row r="91" spans="2:8" x14ac:dyDescent="0.15">
      <c r="B91" s="2" t="str">
        <f>IF(Tabelle1848[[#This Row],[Nachname]]&lt;&gt;"",Mannschaftsmeldebogen_KiSGruTu!$B$3,"")</f>
        <v/>
      </c>
      <c r="C91" s="2" t="str">
        <f>IF(Tabelle1848[[#This Row],[Nachname]]&lt;&gt;"",Mannschaftsmeldebogen_KiSGruTu!$B$13,"")</f>
        <v/>
      </c>
      <c r="D91" s="2" t="str">
        <f>IF(Tabelle1848[[#This Row],[Nachname]]&lt;&gt;"",Mannschaftsmeldebogen_KiSGruTu!$C$13,"")</f>
        <v/>
      </c>
      <c r="E91" s="2" t="str">
        <f>IF(Mannschaftsmeldebogen_KiSGruTu!D122&lt;&gt;"",Mannschaftsmeldebogen_KiSGruTu!D122,"")</f>
        <v/>
      </c>
      <c r="F91" s="2" t="str">
        <f>IF(Mannschaftsmeldebogen_KiSGruTu!E122&lt;&gt;"",Mannschaftsmeldebogen_KiSGruTu!E122,"")</f>
        <v/>
      </c>
      <c r="G91" s="2" t="str">
        <f>IF(Mannschaftsmeldebogen_KiSGruTu!F122&lt;&gt;"",Mannschaftsmeldebogen_KiSGruTu!F122,"")</f>
        <v/>
      </c>
      <c r="H91" s="2" t="str">
        <f>IF(Mannschaftsmeldebogen_KiSGruTu!G122&lt;&gt;"",Mannschaftsmeldebogen_KiSGruTu!G122,"")</f>
        <v/>
      </c>
    </row>
    <row r="92" spans="2:8" x14ac:dyDescent="0.15">
      <c r="B92" s="2" t="str">
        <f>IF(Tabelle1848[[#This Row],[Nachname]]&lt;&gt;"",Mannschaftsmeldebogen_KiSGruTu!$B$3,"")</f>
        <v/>
      </c>
      <c r="C92" s="2" t="str">
        <f>IF(Tabelle1848[[#This Row],[Nachname]]&lt;&gt;"",Mannschaftsmeldebogen_KiSGruTu!$B$13,"")</f>
        <v/>
      </c>
      <c r="D92" s="2" t="str">
        <f>IF(Tabelle1848[[#This Row],[Nachname]]&lt;&gt;"",Mannschaftsmeldebogen_KiSGruTu!$C$13,"")</f>
        <v/>
      </c>
      <c r="E92" s="2" t="str">
        <f>IF(Mannschaftsmeldebogen_KiSGruTu!D123&lt;&gt;"",Mannschaftsmeldebogen_KiSGruTu!D123,"")</f>
        <v/>
      </c>
      <c r="F92" s="2" t="str">
        <f>IF(Mannschaftsmeldebogen_KiSGruTu!E123&lt;&gt;"",Mannschaftsmeldebogen_KiSGruTu!E123,"")</f>
        <v/>
      </c>
      <c r="G92" s="2" t="str">
        <f>IF(Mannschaftsmeldebogen_KiSGruTu!F123&lt;&gt;"",Mannschaftsmeldebogen_KiSGruTu!F123,"")</f>
        <v/>
      </c>
      <c r="H92" s="2" t="str">
        <f>IF(Mannschaftsmeldebogen_KiSGruTu!G123&lt;&gt;"",Mannschaftsmeldebogen_KiSGruTu!G123,"")</f>
        <v/>
      </c>
    </row>
    <row r="93" spans="2:8" x14ac:dyDescent="0.15">
      <c r="B93" s="2" t="str">
        <f>IF(Tabelle1848[[#This Row],[Nachname]]&lt;&gt;"",Mannschaftsmeldebogen_KiSGruTu!$B$3,"")</f>
        <v/>
      </c>
      <c r="C93" s="2" t="str">
        <f>IF(Tabelle1848[[#This Row],[Nachname]]&lt;&gt;"",Mannschaftsmeldebogen_KiSGruTu!$B$13,"")</f>
        <v/>
      </c>
      <c r="D93" s="2" t="str">
        <f>IF(Tabelle1848[[#This Row],[Nachname]]&lt;&gt;"",Mannschaftsmeldebogen_KiSGruTu!$C$13,"")</f>
        <v/>
      </c>
      <c r="E93" s="2" t="str">
        <f>IF(Mannschaftsmeldebogen_KiSGruTu!D124&lt;&gt;"",Mannschaftsmeldebogen_KiSGruTu!D124,"")</f>
        <v/>
      </c>
      <c r="F93" s="2" t="str">
        <f>IF(Mannschaftsmeldebogen_KiSGruTu!E124&lt;&gt;"",Mannschaftsmeldebogen_KiSGruTu!E124,"")</f>
        <v/>
      </c>
      <c r="G93" s="2" t="str">
        <f>IF(Mannschaftsmeldebogen_KiSGruTu!F124&lt;&gt;"",Mannschaftsmeldebogen_KiSGruTu!F124,"")</f>
        <v/>
      </c>
      <c r="H93" s="2" t="str">
        <f>IF(Mannschaftsmeldebogen_KiSGruTu!G124&lt;&gt;"",Mannschaftsmeldebogen_KiSGruTu!G124,"")</f>
        <v/>
      </c>
    </row>
    <row r="94" spans="2:8" x14ac:dyDescent="0.15">
      <c r="B94" s="2" t="str">
        <f>IF(Tabelle1848[[#This Row],[Nachname]]&lt;&gt;"",Mannschaftsmeldebogen_KiSGruTu!$B$3,"")</f>
        <v/>
      </c>
      <c r="C94" s="2" t="str">
        <f>IF(Tabelle1848[[#This Row],[Nachname]]&lt;&gt;"",Mannschaftsmeldebogen_KiSGruTu!$B$13,"")</f>
        <v/>
      </c>
      <c r="D94" s="2" t="str">
        <f>IF(Tabelle1848[[#This Row],[Nachname]]&lt;&gt;"",Mannschaftsmeldebogen_KiSGruTu!$C$13,"")</f>
        <v/>
      </c>
      <c r="E94" s="2" t="str">
        <f>IF(Mannschaftsmeldebogen_KiSGruTu!D125&lt;&gt;"",Mannschaftsmeldebogen_KiSGruTu!D125,"")</f>
        <v/>
      </c>
      <c r="F94" s="2" t="str">
        <f>IF(Mannschaftsmeldebogen_KiSGruTu!E125&lt;&gt;"",Mannschaftsmeldebogen_KiSGruTu!E125,"")</f>
        <v/>
      </c>
      <c r="G94" s="2" t="str">
        <f>IF(Mannschaftsmeldebogen_KiSGruTu!F125&lt;&gt;"",Mannschaftsmeldebogen_KiSGruTu!F125,"")</f>
        <v/>
      </c>
      <c r="H94" s="2" t="str">
        <f>IF(Mannschaftsmeldebogen_KiSGruTu!G125&lt;&gt;"",Mannschaftsmeldebogen_KiSGruTu!G125,"")</f>
        <v/>
      </c>
    </row>
    <row r="95" spans="2:8" x14ac:dyDescent="0.15">
      <c r="B95" s="2" t="str">
        <f>IF(Tabelle1848[[#This Row],[Nachname]]&lt;&gt;"",Mannschaftsmeldebogen_KiSGruTu!$B$3,"")</f>
        <v/>
      </c>
      <c r="C95" s="2" t="str">
        <f>IF(Tabelle1848[[#This Row],[Nachname]]&lt;&gt;"",Mannschaftsmeldebogen_KiSGruTu!$B$13,"")</f>
        <v/>
      </c>
      <c r="D95" s="2" t="str">
        <f>IF(Tabelle1848[[#This Row],[Nachname]]&lt;&gt;"",Mannschaftsmeldebogen_KiSGruTu!$C$13,"")</f>
        <v/>
      </c>
      <c r="E95" s="2" t="str">
        <f>IF(Mannschaftsmeldebogen_KiSGruTu!D126&lt;&gt;"",Mannschaftsmeldebogen_KiSGruTu!D126,"")</f>
        <v/>
      </c>
      <c r="F95" s="2" t="str">
        <f>IF(Mannschaftsmeldebogen_KiSGruTu!E126&lt;&gt;"",Mannschaftsmeldebogen_KiSGruTu!E126,"")</f>
        <v/>
      </c>
      <c r="G95" s="2" t="str">
        <f>IF(Mannschaftsmeldebogen_KiSGruTu!F126&lt;&gt;"",Mannschaftsmeldebogen_KiSGruTu!F126,"")</f>
        <v/>
      </c>
      <c r="H95" s="2" t="str">
        <f>IF(Mannschaftsmeldebogen_KiSGruTu!G126&lt;&gt;"",Mannschaftsmeldebogen_KiSGruTu!G126,"")</f>
        <v/>
      </c>
    </row>
    <row r="96" spans="2:8" x14ac:dyDescent="0.15">
      <c r="B96" s="2" t="str">
        <f>IF(Tabelle1848[[#This Row],[Nachname]]&lt;&gt;"",Mannschaftsmeldebogen_KiSGruTu!$B$3,"")</f>
        <v/>
      </c>
      <c r="C96" s="2" t="str">
        <f>IF(Tabelle1848[[#This Row],[Nachname]]&lt;&gt;"",Mannschaftsmeldebogen_KiSGruTu!$B$13,"")</f>
        <v/>
      </c>
      <c r="D96" s="2" t="str">
        <f>IF(Tabelle1848[[#This Row],[Nachname]]&lt;&gt;"",Mannschaftsmeldebogen_KiSGruTu!$C$13,"")</f>
        <v/>
      </c>
      <c r="E96" s="2" t="str">
        <f>IF(Mannschaftsmeldebogen_KiSGruTu!D127&lt;&gt;"",Mannschaftsmeldebogen_KiSGruTu!D127,"")</f>
        <v/>
      </c>
      <c r="F96" s="2" t="str">
        <f>IF(Mannschaftsmeldebogen_KiSGruTu!E127&lt;&gt;"",Mannschaftsmeldebogen_KiSGruTu!E127,"")</f>
        <v/>
      </c>
      <c r="G96" s="2" t="str">
        <f>IF(Mannschaftsmeldebogen_KiSGruTu!F127&lt;&gt;"",Mannschaftsmeldebogen_KiSGruTu!F127,"")</f>
        <v/>
      </c>
      <c r="H96" s="2" t="str">
        <f>IF(Mannschaftsmeldebogen_KiSGruTu!G127&lt;&gt;"",Mannschaftsmeldebogen_KiSGruTu!G127,"")</f>
        <v/>
      </c>
    </row>
    <row r="97" spans="2:8" x14ac:dyDescent="0.15">
      <c r="B97" s="2" t="str">
        <f>IF(Tabelle1848[[#This Row],[Nachname]]&lt;&gt;"",Mannschaftsmeldebogen_KiSGruTu!$B$3,"")</f>
        <v/>
      </c>
      <c r="C97" s="2" t="str">
        <f>IF(Tabelle1848[[#This Row],[Nachname]]&lt;&gt;"",Mannschaftsmeldebogen_KiSGruTu!$B$13,"")</f>
        <v/>
      </c>
      <c r="D97" s="2" t="str">
        <f>IF(Tabelle1848[[#This Row],[Nachname]]&lt;&gt;"",Mannschaftsmeldebogen_KiSGruTu!$C$13,"")</f>
        <v/>
      </c>
      <c r="E97" s="2" t="str">
        <f>IF(Mannschaftsmeldebogen_KiSGruTu!D128&lt;&gt;"",Mannschaftsmeldebogen_KiSGruTu!D128,"")</f>
        <v/>
      </c>
      <c r="F97" s="2" t="str">
        <f>IF(Mannschaftsmeldebogen_KiSGruTu!E128&lt;&gt;"",Mannschaftsmeldebogen_KiSGruTu!E128,"")</f>
        <v/>
      </c>
      <c r="G97" s="2" t="str">
        <f>IF(Mannschaftsmeldebogen_KiSGruTu!F128&lt;&gt;"",Mannschaftsmeldebogen_KiSGruTu!F128,"")</f>
        <v/>
      </c>
      <c r="H97" s="2" t="str">
        <f>IF(Mannschaftsmeldebogen_KiSGruTu!G128&lt;&gt;"",Mannschaftsmeldebogen_KiSGruTu!G128,"")</f>
        <v/>
      </c>
    </row>
    <row r="98" spans="2:8" x14ac:dyDescent="0.15">
      <c r="B98" s="2" t="str">
        <f>IF(Tabelle1848[[#This Row],[Nachname]]&lt;&gt;"",Mannschaftsmeldebogen_KiSGruTu!$B$3,"")</f>
        <v/>
      </c>
      <c r="C98" s="2" t="str">
        <f>IF(Tabelle1848[[#This Row],[Nachname]]&lt;&gt;"",Mannschaftsmeldebogen_KiSGruTu!$B$13,"")</f>
        <v/>
      </c>
      <c r="D98" s="2" t="str">
        <f>IF(Tabelle1848[[#This Row],[Nachname]]&lt;&gt;"",Mannschaftsmeldebogen_KiSGruTu!$C$13,"")</f>
        <v/>
      </c>
      <c r="E98" s="2" t="str">
        <f>IF(Mannschaftsmeldebogen_KiSGruTu!D129&lt;&gt;"",Mannschaftsmeldebogen_KiSGruTu!D129,"")</f>
        <v/>
      </c>
      <c r="F98" s="2" t="str">
        <f>IF(Mannschaftsmeldebogen_KiSGruTu!E129&lt;&gt;"",Mannschaftsmeldebogen_KiSGruTu!E129,"")</f>
        <v/>
      </c>
      <c r="G98" s="2" t="str">
        <f>IF(Mannschaftsmeldebogen_KiSGruTu!F129&lt;&gt;"",Mannschaftsmeldebogen_KiSGruTu!F129,"")</f>
        <v/>
      </c>
      <c r="H98" s="2" t="str">
        <f>IF(Mannschaftsmeldebogen_KiSGruTu!G129&lt;&gt;"",Mannschaftsmeldebogen_KiSGruTu!G129,"")</f>
        <v/>
      </c>
    </row>
    <row r="99" spans="2:8" x14ac:dyDescent="0.15">
      <c r="B99" s="2" t="str">
        <f>IF(Tabelle1848[[#This Row],[Nachname]]&lt;&gt;"",Mannschaftsmeldebogen_KiSGruTu!$B$3,"")</f>
        <v/>
      </c>
      <c r="C99" s="2" t="str">
        <f>IF(Tabelle1848[[#This Row],[Nachname]]&lt;&gt;"",Mannschaftsmeldebogen_KiSGruTu!$B$14,"")</f>
        <v/>
      </c>
      <c r="D99" s="2" t="str">
        <f>IF(Tabelle1848[[#This Row],[Nachname]]&lt;&gt;"",Mannschaftsmeldebogen_KiSGruTu!$C$14,"")</f>
        <v/>
      </c>
      <c r="E99" s="2" t="str">
        <f>IF(Mannschaftsmeldebogen_KiSGruTu!D132&lt;&gt;"",Mannschaftsmeldebogen_KiSGruTu!D132,"")</f>
        <v/>
      </c>
      <c r="F99" s="2" t="str">
        <f>IF(Mannschaftsmeldebogen_KiSGruTu!E132&lt;&gt;"",Mannschaftsmeldebogen_KiSGruTu!E132,"")</f>
        <v/>
      </c>
      <c r="G99" s="2" t="str">
        <f>IF(Mannschaftsmeldebogen_KiSGruTu!F132&lt;&gt;"",Mannschaftsmeldebogen_KiSGruTu!F132,"")</f>
        <v/>
      </c>
      <c r="H99" s="2" t="str">
        <f>IF(Mannschaftsmeldebogen_KiSGruTu!G132&lt;&gt;"",Mannschaftsmeldebogen_KiSGruTu!G132,"")</f>
        <v/>
      </c>
    </row>
    <row r="100" spans="2:8" x14ac:dyDescent="0.15">
      <c r="B100" s="2" t="str">
        <f>IF(Tabelle1848[[#This Row],[Nachname]]&lt;&gt;"",Mannschaftsmeldebogen_KiSGruTu!$B$3,"")</f>
        <v/>
      </c>
      <c r="C100" s="2" t="str">
        <f>IF(Tabelle1848[[#This Row],[Nachname]]&lt;&gt;"",Mannschaftsmeldebogen_KiSGruTu!$B$14,"")</f>
        <v/>
      </c>
      <c r="D100" s="2" t="str">
        <f>IF(Tabelle1848[[#This Row],[Nachname]]&lt;&gt;"",Mannschaftsmeldebogen_KiSGruTu!$C$14,"")</f>
        <v/>
      </c>
      <c r="E100" s="2" t="str">
        <f>IF(Mannschaftsmeldebogen_KiSGruTu!D133&lt;&gt;"",Mannschaftsmeldebogen_KiSGruTu!D133,"")</f>
        <v/>
      </c>
      <c r="F100" s="2" t="str">
        <f>IF(Mannschaftsmeldebogen_KiSGruTu!E133&lt;&gt;"",Mannschaftsmeldebogen_KiSGruTu!E133,"")</f>
        <v/>
      </c>
      <c r="G100" s="2" t="str">
        <f>IF(Mannschaftsmeldebogen_KiSGruTu!F133&lt;&gt;"",Mannschaftsmeldebogen_KiSGruTu!F133,"")</f>
        <v/>
      </c>
      <c r="H100" s="2" t="str">
        <f>IF(Mannschaftsmeldebogen_KiSGruTu!G133&lt;&gt;"",Mannschaftsmeldebogen_KiSGruTu!G133,"")</f>
        <v/>
      </c>
    </row>
    <row r="101" spans="2:8" x14ac:dyDescent="0.15">
      <c r="B101" s="2" t="str">
        <f>IF(Tabelle1848[[#This Row],[Nachname]]&lt;&gt;"",Mannschaftsmeldebogen_KiSGruTu!$B$3,"")</f>
        <v/>
      </c>
      <c r="C101" s="2" t="str">
        <f>IF(Tabelle1848[[#This Row],[Nachname]]&lt;&gt;"",Mannschaftsmeldebogen_KiSGruTu!$B$14,"")</f>
        <v/>
      </c>
      <c r="D101" s="2" t="str">
        <f>IF(Tabelle1848[[#This Row],[Nachname]]&lt;&gt;"",Mannschaftsmeldebogen_KiSGruTu!$C$14,"")</f>
        <v/>
      </c>
      <c r="E101" s="2" t="str">
        <f>IF(Mannschaftsmeldebogen_KiSGruTu!D134&lt;&gt;"",Mannschaftsmeldebogen_KiSGruTu!D134,"")</f>
        <v/>
      </c>
      <c r="F101" s="2" t="str">
        <f>IF(Mannschaftsmeldebogen_KiSGruTu!E134&lt;&gt;"",Mannschaftsmeldebogen_KiSGruTu!E134,"")</f>
        <v/>
      </c>
      <c r="G101" s="2" t="str">
        <f>IF(Mannschaftsmeldebogen_KiSGruTu!F134&lt;&gt;"",Mannschaftsmeldebogen_KiSGruTu!F134,"")</f>
        <v/>
      </c>
      <c r="H101" s="2" t="str">
        <f>IF(Mannschaftsmeldebogen_KiSGruTu!G134&lt;&gt;"",Mannschaftsmeldebogen_KiSGruTu!G134,"")</f>
        <v/>
      </c>
    </row>
    <row r="102" spans="2:8" x14ac:dyDescent="0.15">
      <c r="B102" s="2" t="str">
        <f>IF(Tabelle1848[[#This Row],[Nachname]]&lt;&gt;"",Mannschaftsmeldebogen_KiSGruTu!$B$3,"")</f>
        <v/>
      </c>
      <c r="C102" s="2" t="str">
        <f>IF(Tabelle1848[[#This Row],[Nachname]]&lt;&gt;"",Mannschaftsmeldebogen_KiSGruTu!$B$14,"")</f>
        <v/>
      </c>
      <c r="D102" s="2" t="str">
        <f>IF(Tabelle1848[[#This Row],[Nachname]]&lt;&gt;"",Mannschaftsmeldebogen_KiSGruTu!$C$14,"")</f>
        <v/>
      </c>
      <c r="E102" s="2" t="str">
        <f>IF(Mannschaftsmeldebogen_KiSGruTu!D135&lt;&gt;"",Mannschaftsmeldebogen_KiSGruTu!D135,"")</f>
        <v/>
      </c>
      <c r="F102" s="2" t="str">
        <f>IF(Mannschaftsmeldebogen_KiSGruTu!E135&lt;&gt;"",Mannschaftsmeldebogen_KiSGruTu!E135,"")</f>
        <v/>
      </c>
      <c r="G102" s="2" t="str">
        <f>IF(Mannschaftsmeldebogen_KiSGruTu!F135&lt;&gt;"",Mannschaftsmeldebogen_KiSGruTu!F135,"")</f>
        <v/>
      </c>
      <c r="H102" s="2" t="str">
        <f>IF(Mannschaftsmeldebogen_KiSGruTu!G135&lt;&gt;"",Mannschaftsmeldebogen_KiSGruTu!G135,"")</f>
        <v/>
      </c>
    </row>
    <row r="103" spans="2:8" x14ac:dyDescent="0.15">
      <c r="B103" s="2" t="str">
        <f>IF(Tabelle1848[[#This Row],[Nachname]]&lt;&gt;"",Mannschaftsmeldebogen_KiSGruTu!$B$3,"")</f>
        <v/>
      </c>
      <c r="C103" s="2" t="str">
        <f>IF(Tabelle1848[[#This Row],[Nachname]]&lt;&gt;"",Mannschaftsmeldebogen_KiSGruTu!$B$14,"")</f>
        <v/>
      </c>
      <c r="D103" s="2" t="str">
        <f>IF(Tabelle1848[[#This Row],[Nachname]]&lt;&gt;"",Mannschaftsmeldebogen_KiSGruTu!$C$14,"")</f>
        <v/>
      </c>
      <c r="E103" s="2" t="str">
        <f>IF(Mannschaftsmeldebogen_KiSGruTu!D136&lt;&gt;"",Mannschaftsmeldebogen_KiSGruTu!D136,"")</f>
        <v/>
      </c>
      <c r="F103" s="2" t="str">
        <f>IF(Mannschaftsmeldebogen_KiSGruTu!E136&lt;&gt;"",Mannschaftsmeldebogen_KiSGruTu!E136,"")</f>
        <v/>
      </c>
      <c r="G103" s="2" t="str">
        <f>IF(Mannschaftsmeldebogen_KiSGruTu!F136&lt;&gt;"",Mannschaftsmeldebogen_KiSGruTu!F136,"")</f>
        <v/>
      </c>
      <c r="H103" s="2" t="str">
        <f>IF(Mannschaftsmeldebogen_KiSGruTu!G136&lt;&gt;"",Mannschaftsmeldebogen_KiSGruTu!G136,"")</f>
        <v/>
      </c>
    </row>
    <row r="104" spans="2:8" x14ac:dyDescent="0.15">
      <c r="B104" s="2" t="str">
        <f>IF(Tabelle1848[[#This Row],[Nachname]]&lt;&gt;"",Mannschaftsmeldebogen_KiSGruTu!$B$3,"")</f>
        <v/>
      </c>
      <c r="C104" s="2" t="str">
        <f>IF(Tabelle1848[[#This Row],[Nachname]]&lt;&gt;"",Mannschaftsmeldebogen_KiSGruTu!$B$14,"")</f>
        <v/>
      </c>
      <c r="D104" s="2" t="str">
        <f>IF(Tabelle1848[[#This Row],[Nachname]]&lt;&gt;"",Mannschaftsmeldebogen_KiSGruTu!$C$14,"")</f>
        <v/>
      </c>
      <c r="E104" s="2" t="str">
        <f>IF(Mannschaftsmeldebogen_KiSGruTu!D137&lt;&gt;"",Mannschaftsmeldebogen_KiSGruTu!D137,"")</f>
        <v/>
      </c>
      <c r="F104" s="2" t="str">
        <f>IF(Mannschaftsmeldebogen_KiSGruTu!E137&lt;&gt;"",Mannschaftsmeldebogen_KiSGruTu!E137,"")</f>
        <v/>
      </c>
      <c r="G104" s="2" t="str">
        <f>IF(Mannschaftsmeldebogen_KiSGruTu!F137&lt;&gt;"",Mannschaftsmeldebogen_KiSGruTu!F137,"")</f>
        <v/>
      </c>
      <c r="H104" s="2" t="str">
        <f>IF(Mannschaftsmeldebogen_KiSGruTu!G137&lt;&gt;"",Mannschaftsmeldebogen_KiSGruTu!G137,"")</f>
        <v/>
      </c>
    </row>
    <row r="105" spans="2:8" x14ac:dyDescent="0.15">
      <c r="B105" s="2" t="str">
        <f>IF(Tabelle1848[[#This Row],[Nachname]]&lt;&gt;"",Mannschaftsmeldebogen_KiSGruTu!$B$3,"")</f>
        <v/>
      </c>
      <c r="C105" s="2" t="str">
        <f>IF(Tabelle1848[[#This Row],[Nachname]]&lt;&gt;"",Mannschaftsmeldebogen_KiSGruTu!$B$14,"")</f>
        <v/>
      </c>
      <c r="D105" s="2" t="str">
        <f>IF(Tabelle1848[[#This Row],[Nachname]]&lt;&gt;"",Mannschaftsmeldebogen_KiSGruTu!$C$14,"")</f>
        <v/>
      </c>
      <c r="E105" s="2" t="str">
        <f>IF(Mannschaftsmeldebogen_KiSGruTu!D138&lt;&gt;"",Mannschaftsmeldebogen_KiSGruTu!D138,"")</f>
        <v/>
      </c>
      <c r="F105" s="2" t="str">
        <f>IF(Mannschaftsmeldebogen_KiSGruTu!E138&lt;&gt;"",Mannschaftsmeldebogen_KiSGruTu!E138,"")</f>
        <v/>
      </c>
      <c r="G105" s="2" t="str">
        <f>IF(Mannschaftsmeldebogen_KiSGruTu!F138&lt;&gt;"",Mannschaftsmeldebogen_KiSGruTu!F138,"")</f>
        <v/>
      </c>
      <c r="H105" s="2" t="str">
        <f>IF(Mannschaftsmeldebogen_KiSGruTu!G138&lt;&gt;"",Mannschaftsmeldebogen_KiSGruTu!G138,"")</f>
        <v/>
      </c>
    </row>
    <row r="106" spans="2:8" x14ac:dyDescent="0.15">
      <c r="B106" s="2" t="str">
        <f>IF(Tabelle1848[[#This Row],[Nachname]]&lt;&gt;"",Mannschaftsmeldebogen_KiSGruTu!$B$3,"")</f>
        <v/>
      </c>
      <c r="C106" s="2" t="str">
        <f>IF(Tabelle1848[[#This Row],[Nachname]]&lt;&gt;"",Mannschaftsmeldebogen_KiSGruTu!$B$14,"")</f>
        <v/>
      </c>
      <c r="D106" s="2" t="str">
        <f>IF(Tabelle1848[[#This Row],[Nachname]]&lt;&gt;"",Mannschaftsmeldebogen_KiSGruTu!$C$14,"")</f>
        <v/>
      </c>
      <c r="E106" s="2" t="str">
        <f>IF(Mannschaftsmeldebogen_KiSGruTu!D139&lt;&gt;"",Mannschaftsmeldebogen_KiSGruTu!D139,"")</f>
        <v/>
      </c>
      <c r="F106" s="2" t="str">
        <f>IF(Mannschaftsmeldebogen_KiSGruTu!E139&lt;&gt;"",Mannschaftsmeldebogen_KiSGruTu!E139,"")</f>
        <v/>
      </c>
      <c r="G106" s="2" t="str">
        <f>IF(Mannschaftsmeldebogen_KiSGruTu!F139&lt;&gt;"",Mannschaftsmeldebogen_KiSGruTu!F139,"")</f>
        <v/>
      </c>
      <c r="H106" s="2" t="str">
        <f>IF(Mannschaftsmeldebogen_KiSGruTu!G139&lt;&gt;"",Mannschaftsmeldebogen_KiSGruTu!G139,"")</f>
        <v/>
      </c>
    </row>
    <row r="107" spans="2:8" x14ac:dyDescent="0.15">
      <c r="B107" s="2" t="str">
        <f>IF(Tabelle1848[[#This Row],[Nachname]]&lt;&gt;"",Mannschaftsmeldebogen_KiSGruTu!$B$3,"")</f>
        <v/>
      </c>
      <c r="C107" s="2" t="str">
        <f>IF(Tabelle1848[[#This Row],[Nachname]]&lt;&gt;"",Mannschaftsmeldebogen_KiSGruTu!$B$14,"")</f>
        <v/>
      </c>
      <c r="D107" s="2" t="str">
        <f>IF(Tabelle1848[[#This Row],[Nachname]]&lt;&gt;"",Mannschaftsmeldebogen_KiSGruTu!$C$14,"")</f>
        <v/>
      </c>
      <c r="E107" s="2" t="str">
        <f>IF(Mannschaftsmeldebogen_KiSGruTu!D140&lt;&gt;"",Mannschaftsmeldebogen_KiSGruTu!D140,"")</f>
        <v/>
      </c>
      <c r="F107" s="2" t="str">
        <f>IF(Mannschaftsmeldebogen_KiSGruTu!E140&lt;&gt;"",Mannschaftsmeldebogen_KiSGruTu!E140,"")</f>
        <v/>
      </c>
      <c r="G107" s="2" t="str">
        <f>IF(Mannschaftsmeldebogen_KiSGruTu!F140&lt;&gt;"",Mannschaftsmeldebogen_KiSGruTu!F140,"")</f>
        <v/>
      </c>
      <c r="H107" s="2" t="str">
        <f>IF(Mannschaftsmeldebogen_KiSGruTu!G140&lt;&gt;"",Mannschaftsmeldebogen_KiSGruTu!G140,"")</f>
        <v/>
      </c>
    </row>
    <row r="108" spans="2:8" x14ac:dyDescent="0.15">
      <c r="B108" s="2" t="str">
        <f>IF(Tabelle1848[[#This Row],[Nachname]]&lt;&gt;"",Mannschaftsmeldebogen_KiSGruTu!$B$3,"")</f>
        <v/>
      </c>
      <c r="C108" s="2" t="str">
        <f>IF(Tabelle1848[[#This Row],[Nachname]]&lt;&gt;"",Mannschaftsmeldebogen_KiSGruTu!$B$14,"")</f>
        <v/>
      </c>
      <c r="D108" s="2" t="str">
        <f>IF(Tabelle1848[[#This Row],[Nachname]]&lt;&gt;"",Mannschaftsmeldebogen_KiSGruTu!$C$14,"")</f>
        <v/>
      </c>
      <c r="E108" s="2" t="str">
        <f>IF(Mannschaftsmeldebogen_KiSGruTu!D141&lt;&gt;"",Mannschaftsmeldebogen_KiSGruTu!D141,"")</f>
        <v/>
      </c>
      <c r="F108" s="2" t="str">
        <f>IF(Mannschaftsmeldebogen_KiSGruTu!E141&lt;&gt;"",Mannschaftsmeldebogen_KiSGruTu!E141,"")</f>
        <v/>
      </c>
      <c r="G108" s="2" t="str">
        <f>IF(Mannschaftsmeldebogen_KiSGruTu!F141&lt;&gt;"",Mannschaftsmeldebogen_KiSGruTu!F141,"")</f>
        <v/>
      </c>
      <c r="H108" s="2" t="str">
        <f>IF(Mannschaftsmeldebogen_KiSGruTu!G141&lt;&gt;"",Mannschaftsmeldebogen_KiSGruTu!G141,"")</f>
        <v/>
      </c>
    </row>
    <row r="109" spans="2:8" x14ac:dyDescent="0.15">
      <c r="B109" s="2" t="str">
        <f>IF(Tabelle1848[[#This Row],[Nachname]]&lt;&gt;"",Mannschaftsmeldebogen_KiSGruTu!$B$3,"")</f>
        <v/>
      </c>
      <c r="C109" s="2" t="str">
        <f>IF(Tabelle1848[[#This Row],[Nachname]]&lt;&gt;"",Mannschaftsmeldebogen_KiSGruTu!$B$14,"")</f>
        <v/>
      </c>
      <c r="D109" s="2" t="str">
        <f>IF(Tabelle1848[[#This Row],[Nachname]]&lt;&gt;"",Mannschaftsmeldebogen_KiSGruTu!$C$14,"")</f>
        <v/>
      </c>
      <c r="E109" s="2" t="str">
        <f>IF(Mannschaftsmeldebogen_KiSGruTu!D142&lt;&gt;"",Mannschaftsmeldebogen_KiSGruTu!D142,"")</f>
        <v/>
      </c>
      <c r="F109" s="2" t="str">
        <f>IF(Mannschaftsmeldebogen_KiSGruTu!E142&lt;&gt;"",Mannschaftsmeldebogen_KiSGruTu!E142,"")</f>
        <v/>
      </c>
      <c r="G109" s="2" t="str">
        <f>IF(Mannschaftsmeldebogen_KiSGruTu!F142&lt;&gt;"",Mannschaftsmeldebogen_KiSGruTu!F142,"")</f>
        <v/>
      </c>
      <c r="H109" s="2" t="str">
        <f>IF(Mannschaftsmeldebogen_KiSGruTu!G142&lt;&gt;"",Mannschaftsmeldebogen_KiSGruTu!G142,"")</f>
        <v/>
      </c>
    </row>
    <row r="110" spans="2:8" x14ac:dyDescent="0.15">
      <c r="B110" s="2" t="str">
        <f>IF(Tabelle1848[[#This Row],[Nachname]]&lt;&gt;"",Mannschaftsmeldebogen_KiSGruTu!$B$3,"")</f>
        <v/>
      </c>
      <c r="C110" s="2" t="str">
        <f>IF(Tabelle1848[[#This Row],[Nachname]]&lt;&gt;"",Mannschaftsmeldebogen_KiSGruTu!$B$14,"")</f>
        <v/>
      </c>
      <c r="D110" s="2" t="str">
        <f>IF(Tabelle1848[[#This Row],[Nachname]]&lt;&gt;"",Mannschaftsmeldebogen_KiSGruTu!$C$14,"")</f>
        <v/>
      </c>
      <c r="E110" s="2" t="str">
        <f>IF(Mannschaftsmeldebogen_KiSGruTu!D143&lt;&gt;"",Mannschaftsmeldebogen_KiSGruTu!D143,"")</f>
        <v/>
      </c>
      <c r="F110" s="2" t="str">
        <f>IF(Mannschaftsmeldebogen_KiSGruTu!E143&lt;&gt;"",Mannschaftsmeldebogen_KiSGruTu!E143,"")</f>
        <v/>
      </c>
      <c r="G110" s="2" t="str">
        <f>IF(Mannschaftsmeldebogen_KiSGruTu!F143&lt;&gt;"",Mannschaftsmeldebogen_KiSGruTu!F143,"")</f>
        <v/>
      </c>
      <c r="H110" s="2" t="str">
        <f>IF(Mannschaftsmeldebogen_KiSGruTu!G143&lt;&gt;"",Mannschaftsmeldebogen_KiSGruTu!G143,"")</f>
        <v/>
      </c>
    </row>
    <row r="111" spans="2:8" x14ac:dyDescent="0.15">
      <c r="B111" s="2" t="str">
        <f>IF(Tabelle1848[[#This Row],[Nachname]]&lt;&gt;"",Mannschaftsmeldebogen_KiSGruTu!$B$3,"")</f>
        <v/>
      </c>
      <c r="C111" s="2" t="str">
        <f>IF(Tabelle1848[[#This Row],[Nachname]]&lt;&gt;"",Mannschaftsmeldebogen_KiSGruTu!$B$14,"")</f>
        <v/>
      </c>
      <c r="D111" s="2" t="str">
        <f>IF(Tabelle1848[[#This Row],[Nachname]]&lt;&gt;"",Mannschaftsmeldebogen_KiSGruTu!$C$14,"")</f>
        <v/>
      </c>
      <c r="E111" s="2" t="str">
        <f>IF(Mannschaftsmeldebogen_KiSGruTu!D144&lt;&gt;"",Mannschaftsmeldebogen_KiSGruTu!D144,"")</f>
        <v/>
      </c>
      <c r="F111" s="2" t="str">
        <f>IF(Mannschaftsmeldebogen_KiSGruTu!E144&lt;&gt;"",Mannschaftsmeldebogen_KiSGruTu!E144,"")</f>
        <v/>
      </c>
      <c r="G111" s="2" t="str">
        <f>IF(Mannschaftsmeldebogen_KiSGruTu!F144&lt;&gt;"",Mannschaftsmeldebogen_KiSGruTu!F144,"")</f>
        <v/>
      </c>
      <c r="H111" s="2" t="str">
        <f>IF(Mannschaftsmeldebogen_KiSGruTu!G144&lt;&gt;"",Mannschaftsmeldebogen_KiSGruTu!G144,"")</f>
        <v/>
      </c>
    </row>
    <row r="112" spans="2:8" x14ac:dyDescent="0.15">
      <c r="B112" s="2" t="str">
        <f>IF(Tabelle1848[[#This Row],[Nachname]]&lt;&gt;"",Mannschaftsmeldebogen_KiSGruTu!$B$3,"")</f>
        <v/>
      </c>
      <c r="C112" s="2" t="str">
        <f>IF(Tabelle1848[[#This Row],[Nachname]]&lt;&gt;"",Mannschaftsmeldebogen_KiSGruTu!$B$14,"")</f>
        <v/>
      </c>
      <c r="D112" s="2" t="str">
        <f>IF(Tabelle1848[[#This Row],[Nachname]]&lt;&gt;"",Mannschaftsmeldebogen_KiSGruTu!$C$14,"")</f>
        <v/>
      </c>
      <c r="E112" s="2" t="str">
        <f>IF(Mannschaftsmeldebogen_KiSGruTu!D145&lt;&gt;"",Mannschaftsmeldebogen_KiSGruTu!D145,"")</f>
        <v/>
      </c>
      <c r="F112" s="2" t="str">
        <f>IF(Mannschaftsmeldebogen_KiSGruTu!E145&lt;&gt;"",Mannschaftsmeldebogen_KiSGruTu!E145,"")</f>
        <v/>
      </c>
      <c r="G112" s="2" t="str">
        <f>IF(Mannschaftsmeldebogen_KiSGruTu!F145&lt;&gt;"",Mannschaftsmeldebogen_KiSGruTu!F145,"")</f>
        <v/>
      </c>
      <c r="H112" s="2" t="str">
        <f>IF(Mannschaftsmeldebogen_KiSGruTu!G145&lt;&gt;"",Mannschaftsmeldebogen_KiSGruTu!G145,"")</f>
        <v/>
      </c>
    </row>
    <row r="113" spans="2:8" x14ac:dyDescent="0.15">
      <c r="B113" s="2" t="str">
        <f>IF(Tabelle1848[[#This Row],[Nachname]]&lt;&gt;"",Mannschaftsmeldebogen_KiSGruTu!$B$3,"")</f>
        <v/>
      </c>
      <c r="C113" s="2" t="str">
        <f>IF(Tabelle1848[[#This Row],[Nachname]]&lt;&gt;"",Mannschaftsmeldebogen_KiSGruTu!$B$14,"")</f>
        <v/>
      </c>
      <c r="D113" s="2" t="str">
        <f>IF(Tabelle1848[[#This Row],[Nachname]]&lt;&gt;"",Mannschaftsmeldebogen_KiSGruTu!$C$14,"")</f>
        <v/>
      </c>
      <c r="E113" s="2" t="str">
        <f>IF(Mannschaftsmeldebogen_KiSGruTu!D146&lt;&gt;"",Mannschaftsmeldebogen_KiSGruTu!D146,"")</f>
        <v/>
      </c>
      <c r="F113" s="2" t="str">
        <f>IF(Mannschaftsmeldebogen_KiSGruTu!E146&lt;&gt;"",Mannschaftsmeldebogen_KiSGruTu!E146,"")</f>
        <v/>
      </c>
      <c r="G113" s="2" t="str">
        <f>IF(Mannschaftsmeldebogen_KiSGruTu!F146&lt;&gt;"",Mannschaftsmeldebogen_KiSGruTu!F146,"")</f>
        <v/>
      </c>
      <c r="H113" s="2" t="str">
        <f>IF(Mannschaftsmeldebogen_KiSGruTu!G146&lt;&gt;"",Mannschaftsmeldebogen_KiSGruTu!G146,"")</f>
        <v/>
      </c>
    </row>
    <row r="114" spans="2:8" x14ac:dyDescent="0.15">
      <c r="B114" s="2" t="str">
        <f>IF(Tabelle1848[[#This Row],[Nachname]]&lt;&gt;"",Mannschaftsmeldebogen_KiSGruTu!$B$3,"")</f>
        <v/>
      </c>
      <c r="C114" s="2" t="str">
        <f>IF(Tabelle1848[[#This Row],[Nachname]]&lt;&gt;"",Mannschaftsmeldebogen_KiSGruTu!$B$14,"")</f>
        <v/>
      </c>
      <c r="D114" s="2" t="str">
        <f>IF(Tabelle1848[[#This Row],[Nachname]]&lt;&gt;"",Mannschaftsmeldebogen_KiSGruTu!$C$14,"")</f>
        <v/>
      </c>
      <c r="E114" s="2" t="str">
        <f>IF(Mannschaftsmeldebogen_KiSGruTu!D147&lt;&gt;"",Mannschaftsmeldebogen_KiSGruTu!D147,"")</f>
        <v/>
      </c>
      <c r="F114" s="2" t="str">
        <f>IF(Mannschaftsmeldebogen_KiSGruTu!E147&lt;&gt;"",Mannschaftsmeldebogen_KiSGruTu!E147,"")</f>
        <v/>
      </c>
      <c r="G114" s="2" t="str">
        <f>IF(Mannschaftsmeldebogen_KiSGruTu!F147&lt;&gt;"",Mannschaftsmeldebogen_KiSGruTu!F147,"")</f>
        <v/>
      </c>
      <c r="H114" s="2" t="str">
        <f>IF(Mannschaftsmeldebogen_KiSGruTu!G147&lt;&gt;"",Mannschaftsmeldebogen_KiSGruTu!G147,"")</f>
        <v/>
      </c>
    </row>
    <row r="115" spans="2:8" x14ac:dyDescent="0.15">
      <c r="B115" s="2" t="str">
        <f>IF(Tabelle1848[[#This Row],[Nachname]]&lt;&gt;"",Mannschaftsmeldebogen_KiSGruTu!$B$3,"")</f>
        <v/>
      </c>
      <c r="C115" s="2" t="str">
        <f>IF(Tabelle1848[[#This Row],[Nachname]]&lt;&gt;"",Mannschaftsmeldebogen_KiSGruTu!$B$15,"")</f>
        <v/>
      </c>
      <c r="D115" s="2" t="str">
        <f>IF(Tabelle1848[[#This Row],[Nachname]]&lt;&gt;"",Mannschaftsmeldebogen_KiSGruTu!$C$15,"")</f>
        <v/>
      </c>
      <c r="E115" s="2" t="str">
        <f>IF(Mannschaftsmeldebogen_KiSGruTu!D150&lt;&gt;"",Mannschaftsmeldebogen_KiSGruTu!D150,"")</f>
        <v/>
      </c>
      <c r="F115" s="2" t="str">
        <f>IF(Mannschaftsmeldebogen_KiSGruTu!E150&lt;&gt;"",Mannschaftsmeldebogen_KiSGruTu!E150,"")</f>
        <v/>
      </c>
      <c r="G115" s="2" t="str">
        <f>IF(Mannschaftsmeldebogen_KiSGruTu!F150&lt;&gt;"",Mannschaftsmeldebogen_KiSGruTu!F150,"")</f>
        <v/>
      </c>
      <c r="H115" s="2" t="str">
        <f>IF(Mannschaftsmeldebogen_KiSGruTu!G150&lt;&gt;"",Mannschaftsmeldebogen_KiSGruTu!G150,"")</f>
        <v/>
      </c>
    </row>
    <row r="116" spans="2:8" x14ac:dyDescent="0.15">
      <c r="B116" s="2" t="str">
        <f>IF(Tabelle1848[[#This Row],[Nachname]]&lt;&gt;"",Mannschaftsmeldebogen_KiSGruTu!$B$3,"")</f>
        <v/>
      </c>
      <c r="C116" s="2" t="str">
        <f>IF(Tabelle1848[[#This Row],[Nachname]]&lt;&gt;"",Mannschaftsmeldebogen_KiSGruTu!$B$15,"")</f>
        <v/>
      </c>
      <c r="D116" s="2" t="str">
        <f>IF(Tabelle1848[[#This Row],[Nachname]]&lt;&gt;"",Mannschaftsmeldebogen_KiSGruTu!$C$15,"")</f>
        <v/>
      </c>
      <c r="E116" s="2" t="str">
        <f>IF(Mannschaftsmeldebogen_KiSGruTu!D151&lt;&gt;"",Mannschaftsmeldebogen_KiSGruTu!D151,"")</f>
        <v/>
      </c>
      <c r="F116" s="2" t="str">
        <f>IF(Mannschaftsmeldebogen_KiSGruTu!E151&lt;&gt;"",Mannschaftsmeldebogen_KiSGruTu!E151,"")</f>
        <v/>
      </c>
      <c r="G116" s="2" t="str">
        <f>IF(Mannschaftsmeldebogen_KiSGruTu!F151&lt;&gt;"",Mannschaftsmeldebogen_KiSGruTu!F151,"")</f>
        <v/>
      </c>
      <c r="H116" s="2" t="str">
        <f>IF(Mannschaftsmeldebogen_KiSGruTu!G151&lt;&gt;"",Mannschaftsmeldebogen_KiSGruTu!G151,"")</f>
        <v/>
      </c>
    </row>
    <row r="117" spans="2:8" x14ac:dyDescent="0.15">
      <c r="B117" s="2" t="str">
        <f>IF(Tabelle1848[[#This Row],[Nachname]]&lt;&gt;"",Mannschaftsmeldebogen_KiSGruTu!$B$3,"")</f>
        <v/>
      </c>
      <c r="C117" s="2" t="str">
        <f>IF(Tabelle1848[[#This Row],[Nachname]]&lt;&gt;"",Mannschaftsmeldebogen_KiSGruTu!$B$15,"")</f>
        <v/>
      </c>
      <c r="D117" s="2" t="str">
        <f>IF(Tabelle1848[[#This Row],[Nachname]]&lt;&gt;"",Mannschaftsmeldebogen_KiSGruTu!$C$15,"")</f>
        <v/>
      </c>
      <c r="E117" s="2" t="str">
        <f>IF(Mannschaftsmeldebogen_KiSGruTu!D152&lt;&gt;"",Mannschaftsmeldebogen_KiSGruTu!D152,"")</f>
        <v/>
      </c>
      <c r="F117" s="2" t="str">
        <f>IF(Mannschaftsmeldebogen_KiSGruTu!E152&lt;&gt;"",Mannschaftsmeldebogen_KiSGruTu!E152,"")</f>
        <v/>
      </c>
      <c r="G117" s="2" t="str">
        <f>IF(Mannschaftsmeldebogen_KiSGruTu!F152&lt;&gt;"",Mannschaftsmeldebogen_KiSGruTu!F152,"")</f>
        <v/>
      </c>
      <c r="H117" s="2" t="str">
        <f>IF(Mannschaftsmeldebogen_KiSGruTu!G152&lt;&gt;"",Mannschaftsmeldebogen_KiSGruTu!G152,"")</f>
        <v/>
      </c>
    </row>
    <row r="118" spans="2:8" x14ac:dyDescent="0.15">
      <c r="B118" s="2" t="str">
        <f>IF(Tabelle1848[[#This Row],[Nachname]]&lt;&gt;"",Mannschaftsmeldebogen_KiSGruTu!$B$3,"")</f>
        <v/>
      </c>
      <c r="C118" s="2" t="str">
        <f>IF(Tabelle1848[[#This Row],[Nachname]]&lt;&gt;"",Mannschaftsmeldebogen_KiSGruTu!$B$15,"")</f>
        <v/>
      </c>
      <c r="D118" s="2" t="str">
        <f>IF(Tabelle1848[[#This Row],[Nachname]]&lt;&gt;"",Mannschaftsmeldebogen_KiSGruTu!$C$15,"")</f>
        <v/>
      </c>
      <c r="E118" s="2" t="str">
        <f>IF(Mannschaftsmeldebogen_KiSGruTu!D153&lt;&gt;"",Mannschaftsmeldebogen_KiSGruTu!D153,"")</f>
        <v/>
      </c>
      <c r="F118" s="2" t="str">
        <f>IF(Mannschaftsmeldebogen_KiSGruTu!E153&lt;&gt;"",Mannschaftsmeldebogen_KiSGruTu!E153,"")</f>
        <v/>
      </c>
      <c r="G118" s="2" t="str">
        <f>IF(Mannschaftsmeldebogen_KiSGruTu!F153&lt;&gt;"",Mannschaftsmeldebogen_KiSGruTu!F153,"")</f>
        <v/>
      </c>
      <c r="H118" s="2" t="str">
        <f>IF(Mannschaftsmeldebogen_KiSGruTu!G153&lt;&gt;"",Mannschaftsmeldebogen_KiSGruTu!G153,"")</f>
        <v/>
      </c>
    </row>
    <row r="119" spans="2:8" x14ac:dyDescent="0.15">
      <c r="B119" s="2" t="str">
        <f>IF(Tabelle1848[[#This Row],[Nachname]]&lt;&gt;"",Mannschaftsmeldebogen_KiSGruTu!$B$3,"")</f>
        <v/>
      </c>
      <c r="C119" s="2" t="str">
        <f>IF(Tabelle1848[[#This Row],[Nachname]]&lt;&gt;"",Mannschaftsmeldebogen_KiSGruTu!$B$15,"")</f>
        <v/>
      </c>
      <c r="D119" s="2" t="str">
        <f>IF(Tabelle1848[[#This Row],[Nachname]]&lt;&gt;"",Mannschaftsmeldebogen_KiSGruTu!$C$15,"")</f>
        <v/>
      </c>
      <c r="E119" s="2" t="str">
        <f>IF(Mannschaftsmeldebogen_KiSGruTu!D154&lt;&gt;"",Mannschaftsmeldebogen_KiSGruTu!D154,"")</f>
        <v/>
      </c>
      <c r="F119" s="2" t="str">
        <f>IF(Mannschaftsmeldebogen_KiSGruTu!E154&lt;&gt;"",Mannschaftsmeldebogen_KiSGruTu!E154,"")</f>
        <v/>
      </c>
      <c r="G119" s="2" t="str">
        <f>IF(Mannschaftsmeldebogen_KiSGruTu!F154&lt;&gt;"",Mannschaftsmeldebogen_KiSGruTu!F154,"")</f>
        <v/>
      </c>
      <c r="H119" s="2" t="str">
        <f>IF(Mannschaftsmeldebogen_KiSGruTu!G154&lt;&gt;"",Mannschaftsmeldebogen_KiSGruTu!G154,"")</f>
        <v/>
      </c>
    </row>
    <row r="120" spans="2:8" x14ac:dyDescent="0.15">
      <c r="B120" s="2" t="str">
        <f>IF(Tabelle1848[[#This Row],[Nachname]]&lt;&gt;"",Mannschaftsmeldebogen_KiSGruTu!$B$3,"")</f>
        <v/>
      </c>
      <c r="C120" s="2" t="str">
        <f>IF(Tabelle1848[[#This Row],[Nachname]]&lt;&gt;"",Mannschaftsmeldebogen_KiSGruTu!$B$15,"")</f>
        <v/>
      </c>
      <c r="D120" s="2" t="str">
        <f>IF(Tabelle1848[[#This Row],[Nachname]]&lt;&gt;"",Mannschaftsmeldebogen_KiSGruTu!$C$15,"")</f>
        <v/>
      </c>
      <c r="E120" s="2" t="str">
        <f>IF(Mannschaftsmeldebogen_KiSGruTu!D155&lt;&gt;"",Mannschaftsmeldebogen_KiSGruTu!D155,"")</f>
        <v/>
      </c>
      <c r="F120" s="2" t="str">
        <f>IF(Mannschaftsmeldebogen_KiSGruTu!E155&lt;&gt;"",Mannschaftsmeldebogen_KiSGruTu!E155,"")</f>
        <v/>
      </c>
      <c r="G120" s="2" t="str">
        <f>IF(Mannschaftsmeldebogen_KiSGruTu!F155&lt;&gt;"",Mannschaftsmeldebogen_KiSGruTu!F155,"")</f>
        <v/>
      </c>
      <c r="H120" s="2" t="str">
        <f>IF(Mannschaftsmeldebogen_KiSGruTu!G155&lt;&gt;"",Mannschaftsmeldebogen_KiSGruTu!G155,"")</f>
        <v/>
      </c>
    </row>
    <row r="121" spans="2:8" x14ac:dyDescent="0.15">
      <c r="B121" s="2" t="str">
        <f>IF(Tabelle1848[[#This Row],[Nachname]]&lt;&gt;"",Mannschaftsmeldebogen_KiSGruTu!$B$3,"")</f>
        <v/>
      </c>
      <c r="C121" s="2" t="str">
        <f>IF(Tabelle1848[[#This Row],[Nachname]]&lt;&gt;"",Mannschaftsmeldebogen_KiSGruTu!$B$15,"")</f>
        <v/>
      </c>
      <c r="D121" s="2" t="str">
        <f>IF(Tabelle1848[[#This Row],[Nachname]]&lt;&gt;"",Mannschaftsmeldebogen_KiSGruTu!$C$15,"")</f>
        <v/>
      </c>
      <c r="E121" s="2" t="str">
        <f>IF(Mannschaftsmeldebogen_KiSGruTu!D156&lt;&gt;"",Mannschaftsmeldebogen_KiSGruTu!D156,"")</f>
        <v/>
      </c>
      <c r="F121" s="2" t="str">
        <f>IF(Mannschaftsmeldebogen_KiSGruTu!E156&lt;&gt;"",Mannschaftsmeldebogen_KiSGruTu!E156,"")</f>
        <v/>
      </c>
      <c r="G121" s="2" t="str">
        <f>IF(Mannschaftsmeldebogen_KiSGruTu!F156&lt;&gt;"",Mannschaftsmeldebogen_KiSGruTu!F156,"")</f>
        <v/>
      </c>
      <c r="H121" s="2" t="str">
        <f>IF(Mannschaftsmeldebogen_KiSGruTu!G156&lt;&gt;"",Mannschaftsmeldebogen_KiSGruTu!G156,"")</f>
        <v/>
      </c>
    </row>
    <row r="122" spans="2:8" x14ac:dyDescent="0.15">
      <c r="B122" s="2" t="str">
        <f>IF(Tabelle1848[[#This Row],[Nachname]]&lt;&gt;"",Mannschaftsmeldebogen_KiSGruTu!$B$3,"")</f>
        <v/>
      </c>
      <c r="C122" s="2" t="str">
        <f>IF(Tabelle1848[[#This Row],[Nachname]]&lt;&gt;"",Mannschaftsmeldebogen_KiSGruTu!$B$15,"")</f>
        <v/>
      </c>
      <c r="D122" s="2" t="str">
        <f>IF(Tabelle1848[[#This Row],[Nachname]]&lt;&gt;"",Mannschaftsmeldebogen_KiSGruTu!$C$15,"")</f>
        <v/>
      </c>
      <c r="E122" s="2" t="str">
        <f>IF(Mannschaftsmeldebogen_KiSGruTu!D157&lt;&gt;"",Mannschaftsmeldebogen_KiSGruTu!D157,"")</f>
        <v/>
      </c>
      <c r="F122" s="2" t="str">
        <f>IF(Mannschaftsmeldebogen_KiSGruTu!E157&lt;&gt;"",Mannschaftsmeldebogen_KiSGruTu!E157,"")</f>
        <v/>
      </c>
      <c r="G122" s="2" t="str">
        <f>IF(Mannschaftsmeldebogen_KiSGruTu!F157&lt;&gt;"",Mannschaftsmeldebogen_KiSGruTu!F157,"")</f>
        <v/>
      </c>
      <c r="H122" s="2" t="str">
        <f>IF(Mannschaftsmeldebogen_KiSGruTu!G157&lt;&gt;"",Mannschaftsmeldebogen_KiSGruTu!G157,"")</f>
        <v/>
      </c>
    </row>
    <row r="123" spans="2:8" x14ac:dyDescent="0.15">
      <c r="B123" s="2" t="str">
        <f>IF(Tabelle1848[[#This Row],[Nachname]]&lt;&gt;"",Mannschaftsmeldebogen_KiSGruTu!$B$3,"")</f>
        <v/>
      </c>
      <c r="C123" s="2" t="str">
        <f>IF(Tabelle1848[[#This Row],[Nachname]]&lt;&gt;"",Mannschaftsmeldebogen_KiSGruTu!$B$15,"")</f>
        <v/>
      </c>
      <c r="D123" s="2" t="str">
        <f>IF(Tabelle1848[[#This Row],[Nachname]]&lt;&gt;"",Mannschaftsmeldebogen_KiSGruTu!$C$15,"")</f>
        <v/>
      </c>
      <c r="E123" s="2" t="str">
        <f>IF(Mannschaftsmeldebogen_KiSGruTu!D158&lt;&gt;"",Mannschaftsmeldebogen_KiSGruTu!D158,"")</f>
        <v/>
      </c>
      <c r="F123" s="2" t="str">
        <f>IF(Mannschaftsmeldebogen_KiSGruTu!E158&lt;&gt;"",Mannschaftsmeldebogen_KiSGruTu!E158,"")</f>
        <v/>
      </c>
      <c r="G123" s="2" t="str">
        <f>IF(Mannschaftsmeldebogen_KiSGruTu!F158&lt;&gt;"",Mannschaftsmeldebogen_KiSGruTu!F158,"")</f>
        <v/>
      </c>
      <c r="H123" s="2" t="str">
        <f>IF(Mannschaftsmeldebogen_KiSGruTu!G158&lt;&gt;"",Mannschaftsmeldebogen_KiSGruTu!G158,"")</f>
        <v/>
      </c>
    </row>
    <row r="124" spans="2:8" x14ac:dyDescent="0.15">
      <c r="B124" s="2" t="str">
        <f>IF(Tabelle1848[[#This Row],[Nachname]]&lt;&gt;"",Mannschaftsmeldebogen_KiSGruTu!$B$3,"")</f>
        <v/>
      </c>
      <c r="C124" s="2" t="str">
        <f>IF(Tabelle1848[[#This Row],[Nachname]]&lt;&gt;"",Mannschaftsmeldebogen_KiSGruTu!$B$15,"")</f>
        <v/>
      </c>
      <c r="D124" s="2" t="str">
        <f>IF(Tabelle1848[[#This Row],[Nachname]]&lt;&gt;"",Mannschaftsmeldebogen_KiSGruTu!$C$15,"")</f>
        <v/>
      </c>
      <c r="E124" s="2" t="str">
        <f>IF(Mannschaftsmeldebogen_KiSGruTu!D159&lt;&gt;"",Mannschaftsmeldebogen_KiSGruTu!D159,"")</f>
        <v/>
      </c>
      <c r="F124" s="2" t="str">
        <f>IF(Mannschaftsmeldebogen_KiSGruTu!E159&lt;&gt;"",Mannschaftsmeldebogen_KiSGruTu!E159,"")</f>
        <v/>
      </c>
      <c r="G124" s="2" t="str">
        <f>IF(Mannschaftsmeldebogen_KiSGruTu!F159&lt;&gt;"",Mannschaftsmeldebogen_KiSGruTu!F159,"")</f>
        <v/>
      </c>
      <c r="H124" s="2" t="str">
        <f>IF(Mannschaftsmeldebogen_KiSGruTu!G159&lt;&gt;"",Mannschaftsmeldebogen_KiSGruTu!G159,"")</f>
        <v/>
      </c>
    </row>
    <row r="125" spans="2:8" x14ac:dyDescent="0.15">
      <c r="B125" s="2" t="str">
        <f>IF(Tabelle1848[[#This Row],[Nachname]]&lt;&gt;"",Mannschaftsmeldebogen_KiSGruTu!$B$3,"")</f>
        <v/>
      </c>
      <c r="C125" s="2" t="str">
        <f>IF(Tabelle1848[[#This Row],[Nachname]]&lt;&gt;"",Mannschaftsmeldebogen_KiSGruTu!$B$15,"")</f>
        <v/>
      </c>
      <c r="D125" s="2" t="str">
        <f>IF(Tabelle1848[[#This Row],[Nachname]]&lt;&gt;"",Mannschaftsmeldebogen_KiSGruTu!$C$15,"")</f>
        <v/>
      </c>
      <c r="E125" s="2" t="str">
        <f>IF(Mannschaftsmeldebogen_KiSGruTu!D160&lt;&gt;"",Mannschaftsmeldebogen_KiSGruTu!D160,"")</f>
        <v/>
      </c>
      <c r="F125" s="2" t="str">
        <f>IF(Mannschaftsmeldebogen_KiSGruTu!E160&lt;&gt;"",Mannschaftsmeldebogen_KiSGruTu!E160,"")</f>
        <v/>
      </c>
      <c r="G125" s="2" t="str">
        <f>IF(Mannschaftsmeldebogen_KiSGruTu!F160&lt;&gt;"",Mannschaftsmeldebogen_KiSGruTu!F160,"")</f>
        <v/>
      </c>
      <c r="H125" s="2" t="str">
        <f>IF(Mannschaftsmeldebogen_KiSGruTu!G160&lt;&gt;"",Mannschaftsmeldebogen_KiSGruTu!G160,"")</f>
        <v/>
      </c>
    </row>
    <row r="126" spans="2:8" x14ac:dyDescent="0.15">
      <c r="B126" s="2" t="str">
        <f>IF(Tabelle1848[[#This Row],[Nachname]]&lt;&gt;"",Mannschaftsmeldebogen_KiSGruTu!$B$3,"")</f>
        <v/>
      </c>
      <c r="C126" s="2" t="str">
        <f>IF(Tabelle1848[[#This Row],[Nachname]]&lt;&gt;"",Mannschaftsmeldebogen_KiSGruTu!$B$15,"")</f>
        <v/>
      </c>
      <c r="D126" s="2" t="str">
        <f>IF(Tabelle1848[[#This Row],[Nachname]]&lt;&gt;"",Mannschaftsmeldebogen_KiSGruTu!$C$15,"")</f>
        <v/>
      </c>
      <c r="E126" s="2" t="str">
        <f>IF(Mannschaftsmeldebogen_KiSGruTu!D161&lt;&gt;"",Mannschaftsmeldebogen_KiSGruTu!D161,"")</f>
        <v/>
      </c>
      <c r="F126" s="2" t="str">
        <f>IF(Mannschaftsmeldebogen_KiSGruTu!E161&lt;&gt;"",Mannschaftsmeldebogen_KiSGruTu!E161,"")</f>
        <v/>
      </c>
      <c r="G126" s="2" t="str">
        <f>IF(Mannschaftsmeldebogen_KiSGruTu!F161&lt;&gt;"",Mannschaftsmeldebogen_KiSGruTu!F161,"")</f>
        <v/>
      </c>
      <c r="H126" s="2" t="str">
        <f>IF(Mannschaftsmeldebogen_KiSGruTu!G161&lt;&gt;"",Mannschaftsmeldebogen_KiSGruTu!G161,"")</f>
        <v/>
      </c>
    </row>
    <row r="127" spans="2:8" x14ac:dyDescent="0.15">
      <c r="B127" s="2" t="str">
        <f>IF(Tabelle1848[[#This Row],[Nachname]]&lt;&gt;"",Mannschaftsmeldebogen_KiSGruTu!$B$3,"")</f>
        <v/>
      </c>
      <c r="C127" s="2" t="str">
        <f>IF(Tabelle1848[[#This Row],[Nachname]]&lt;&gt;"",Mannschaftsmeldebogen_KiSGruTu!$B$15,"")</f>
        <v/>
      </c>
      <c r="D127" s="2" t="str">
        <f>IF(Tabelle1848[[#This Row],[Nachname]]&lt;&gt;"",Mannschaftsmeldebogen_KiSGruTu!$C$15,"")</f>
        <v/>
      </c>
      <c r="E127" s="2" t="str">
        <f>IF(Mannschaftsmeldebogen_KiSGruTu!D162&lt;&gt;"",Mannschaftsmeldebogen_KiSGruTu!D162,"")</f>
        <v/>
      </c>
      <c r="F127" s="2" t="str">
        <f>IF(Mannschaftsmeldebogen_KiSGruTu!E162&lt;&gt;"",Mannschaftsmeldebogen_KiSGruTu!E162,"")</f>
        <v/>
      </c>
      <c r="G127" s="2" t="str">
        <f>IF(Mannschaftsmeldebogen_KiSGruTu!F162&lt;&gt;"",Mannschaftsmeldebogen_KiSGruTu!F162,"")</f>
        <v/>
      </c>
      <c r="H127" s="2" t="str">
        <f>IF(Mannschaftsmeldebogen_KiSGruTu!G162&lt;&gt;"",Mannschaftsmeldebogen_KiSGruTu!G162,"")</f>
        <v/>
      </c>
    </row>
    <row r="128" spans="2:8" x14ac:dyDescent="0.15">
      <c r="B128" s="2" t="str">
        <f>IF(Tabelle1848[[#This Row],[Nachname]]&lt;&gt;"",Mannschaftsmeldebogen_KiSGruTu!$B$3,"")</f>
        <v/>
      </c>
      <c r="C128" s="2" t="str">
        <f>IF(Tabelle1848[[#This Row],[Nachname]]&lt;&gt;"",Mannschaftsmeldebogen_KiSGruTu!$B$15,"")</f>
        <v/>
      </c>
      <c r="D128" s="2" t="str">
        <f>IF(Tabelle1848[[#This Row],[Nachname]]&lt;&gt;"",Mannschaftsmeldebogen_KiSGruTu!$C$15,"")</f>
        <v/>
      </c>
      <c r="E128" s="2" t="str">
        <f>IF(Mannschaftsmeldebogen_KiSGruTu!D163&lt;&gt;"",Mannschaftsmeldebogen_KiSGruTu!D163,"")</f>
        <v/>
      </c>
      <c r="F128" s="2" t="str">
        <f>IF(Mannschaftsmeldebogen_KiSGruTu!E163&lt;&gt;"",Mannschaftsmeldebogen_KiSGruTu!E163,"")</f>
        <v/>
      </c>
      <c r="G128" s="2" t="str">
        <f>IF(Mannschaftsmeldebogen_KiSGruTu!F163&lt;&gt;"",Mannschaftsmeldebogen_KiSGruTu!F163,"")</f>
        <v/>
      </c>
      <c r="H128" s="2" t="str">
        <f>IF(Mannschaftsmeldebogen_KiSGruTu!G163&lt;&gt;"",Mannschaftsmeldebogen_KiSGruTu!G163,"")</f>
        <v/>
      </c>
    </row>
    <row r="129" spans="2:8" x14ac:dyDescent="0.15">
      <c r="B129" s="2" t="str">
        <f>IF(Tabelle1848[[#This Row],[Nachname]]&lt;&gt;"",Mannschaftsmeldebogen_KiSGruTu!$B$3,"")</f>
        <v/>
      </c>
      <c r="C129" s="2" t="str">
        <f>IF(Tabelle1848[[#This Row],[Nachname]]&lt;&gt;"",Mannschaftsmeldebogen_KiSGruTu!$B$15,"")</f>
        <v/>
      </c>
      <c r="D129" s="2" t="str">
        <f>IF(Tabelle1848[[#This Row],[Nachname]]&lt;&gt;"",Mannschaftsmeldebogen_KiSGruTu!$C$15,"")</f>
        <v/>
      </c>
      <c r="E129" s="2" t="str">
        <f>IF(Mannschaftsmeldebogen_KiSGruTu!D164&lt;&gt;"",Mannschaftsmeldebogen_KiSGruTu!D164,"")</f>
        <v/>
      </c>
      <c r="F129" s="2" t="str">
        <f>IF(Mannschaftsmeldebogen_KiSGruTu!E164&lt;&gt;"",Mannschaftsmeldebogen_KiSGruTu!E164,"")</f>
        <v/>
      </c>
      <c r="G129" s="2" t="str">
        <f>IF(Mannschaftsmeldebogen_KiSGruTu!F164&lt;&gt;"",Mannschaftsmeldebogen_KiSGruTu!F164,"")</f>
        <v/>
      </c>
      <c r="H129" s="2" t="str">
        <f>IF(Mannschaftsmeldebogen_KiSGruTu!G164&lt;&gt;"",Mannschaftsmeldebogen_KiSGruTu!G164,"")</f>
        <v/>
      </c>
    </row>
    <row r="130" spans="2:8" x14ac:dyDescent="0.15">
      <c r="B130" s="2" t="str">
        <f>IF(Tabelle1848[[#This Row],[Nachname]]&lt;&gt;"",Mannschaftsmeldebogen_KiSGruTu!$B$3,"")</f>
        <v/>
      </c>
      <c r="C130" s="2" t="str">
        <f>IF(Tabelle1848[[#This Row],[Nachname]]&lt;&gt;"",Mannschaftsmeldebogen_KiSGruTu!$B$15,"")</f>
        <v/>
      </c>
      <c r="D130" s="2" t="str">
        <f>IF(Tabelle1848[[#This Row],[Nachname]]&lt;&gt;"",Mannschaftsmeldebogen_KiSGruTu!$C$15,"")</f>
        <v/>
      </c>
      <c r="E130" s="2" t="str">
        <f>IF(Mannschaftsmeldebogen_KiSGruTu!D165&lt;&gt;"",Mannschaftsmeldebogen_KiSGruTu!D165,"")</f>
        <v/>
      </c>
      <c r="F130" s="2" t="str">
        <f>IF(Mannschaftsmeldebogen_KiSGruTu!E165&lt;&gt;"",Mannschaftsmeldebogen_KiSGruTu!E165,"")</f>
        <v/>
      </c>
      <c r="G130" s="2" t="str">
        <f>IF(Mannschaftsmeldebogen_KiSGruTu!F165&lt;&gt;"",Mannschaftsmeldebogen_KiSGruTu!F165,"")</f>
        <v/>
      </c>
      <c r="H130" s="2" t="str">
        <f>IF(Mannschaftsmeldebogen_KiSGruTu!G165&lt;&gt;"",Mannschaftsmeldebogen_KiSGruTu!G165,"")</f>
        <v/>
      </c>
    </row>
    <row r="131" spans="2:8" x14ac:dyDescent="0.15">
      <c r="B131" s="2" t="str">
        <f>IF(Tabelle1848[[#This Row],[Nachname]]&lt;&gt;"",Mannschaftsmeldebogen_KiSGruTu!$B$3,"")</f>
        <v/>
      </c>
      <c r="C131" s="2" t="str">
        <f>IF(Tabelle1848[[#This Row],[Nachname]]&lt;&gt;"",Mannschaftsmeldebogen_KiSGruTu!$B$16,"")</f>
        <v/>
      </c>
      <c r="D131" s="2" t="str">
        <f>IF(Tabelle1848[[#This Row],[Nachname]]&lt;&gt;"",Mannschaftsmeldebogen_KiSGruTu!$C$16,"")</f>
        <v/>
      </c>
      <c r="E131" s="2" t="str">
        <f>IF(Mannschaftsmeldebogen_KiSGruTu!D168&lt;&gt;"",Mannschaftsmeldebogen_KiSGruTu!D168,"")</f>
        <v/>
      </c>
      <c r="F131" s="2" t="str">
        <f>IF(Mannschaftsmeldebogen_KiSGruTu!E168&lt;&gt;"",Mannschaftsmeldebogen_KiSGruTu!E168,"")</f>
        <v/>
      </c>
      <c r="G131" s="2" t="str">
        <f>IF(Mannschaftsmeldebogen_KiSGruTu!F168&lt;&gt;"",Mannschaftsmeldebogen_KiSGruTu!F168,"")</f>
        <v/>
      </c>
      <c r="H131" s="2" t="str">
        <f>IF(Mannschaftsmeldebogen_KiSGruTu!G168&lt;&gt;"",Mannschaftsmeldebogen_KiSGruTu!G168,"")</f>
        <v/>
      </c>
    </row>
    <row r="132" spans="2:8" x14ac:dyDescent="0.15">
      <c r="B132" s="2" t="str">
        <f>IF(Tabelle1848[[#This Row],[Nachname]]&lt;&gt;"",Mannschaftsmeldebogen_KiSGruTu!$B$3,"")</f>
        <v/>
      </c>
      <c r="C132" s="2" t="str">
        <f>IF(Tabelle1848[[#This Row],[Nachname]]&lt;&gt;"",Mannschaftsmeldebogen_KiSGruTu!$B$16,"")</f>
        <v/>
      </c>
      <c r="D132" s="2" t="str">
        <f>IF(Tabelle1848[[#This Row],[Nachname]]&lt;&gt;"",Mannschaftsmeldebogen_KiSGruTu!$C$16,"")</f>
        <v/>
      </c>
      <c r="E132" s="2" t="str">
        <f>IF(Mannschaftsmeldebogen_KiSGruTu!D169&lt;&gt;"",Mannschaftsmeldebogen_KiSGruTu!D169,"")</f>
        <v/>
      </c>
      <c r="F132" s="2" t="str">
        <f>IF(Mannschaftsmeldebogen_KiSGruTu!E169&lt;&gt;"",Mannschaftsmeldebogen_KiSGruTu!E169,"")</f>
        <v/>
      </c>
      <c r="G132" s="2" t="str">
        <f>IF(Mannschaftsmeldebogen_KiSGruTu!F169&lt;&gt;"",Mannschaftsmeldebogen_KiSGruTu!F169,"")</f>
        <v/>
      </c>
      <c r="H132" s="2" t="str">
        <f>IF(Mannschaftsmeldebogen_KiSGruTu!G169&lt;&gt;"",Mannschaftsmeldebogen_KiSGruTu!G169,"")</f>
        <v/>
      </c>
    </row>
    <row r="133" spans="2:8" x14ac:dyDescent="0.15">
      <c r="B133" s="2" t="str">
        <f>IF(Tabelle1848[[#This Row],[Nachname]]&lt;&gt;"",Mannschaftsmeldebogen_KiSGruTu!$B$3,"")</f>
        <v/>
      </c>
      <c r="C133" s="2" t="str">
        <f>IF(Tabelle1848[[#This Row],[Nachname]]&lt;&gt;"",Mannschaftsmeldebogen_KiSGruTu!$B$16,"")</f>
        <v/>
      </c>
      <c r="D133" s="2" t="str">
        <f>IF(Tabelle1848[[#This Row],[Nachname]]&lt;&gt;"",Mannschaftsmeldebogen_KiSGruTu!$C$16,"")</f>
        <v/>
      </c>
      <c r="E133" s="2" t="str">
        <f>IF(Mannschaftsmeldebogen_KiSGruTu!D170&lt;&gt;"",Mannschaftsmeldebogen_KiSGruTu!D170,"")</f>
        <v/>
      </c>
      <c r="F133" s="2" t="str">
        <f>IF(Mannschaftsmeldebogen_KiSGruTu!E170&lt;&gt;"",Mannschaftsmeldebogen_KiSGruTu!E170,"")</f>
        <v/>
      </c>
      <c r="G133" s="2" t="str">
        <f>IF(Mannschaftsmeldebogen_KiSGruTu!F170&lt;&gt;"",Mannschaftsmeldebogen_KiSGruTu!F170,"")</f>
        <v/>
      </c>
      <c r="H133" s="2" t="str">
        <f>IF(Mannschaftsmeldebogen_KiSGruTu!G170&lt;&gt;"",Mannschaftsmeldebogen_KiSGruTu!G170,"")</f>
        <v/>
      </c>
    </row>
    <row r="134" spans="2:8" x14ac:dyDescent="0.15">
      <c r="B134" s="2" t="str">
        <f>IF(Tabelle1848[[#This Row],[Nachname]]&lt;&gt;"",Mannschaftsmeldebogen_KiSGruTu!$B$3,"")</f>
        <v/>
      </c>
      <c r="C134" s="2" t="str">
        <f>IF(Tabelle1848[[#This Row],[Nachname]]&lt;&gt;"",Mannschaftsmeldebogen_KiSGruTu!$B$16,"")</f>
        <v/>
      </c>
      <c r="D134" s="2" t="str">
        <f>IF(Tabelle1848[[#This Row],[Nachname]]&lt;&gt;"",Mannschaftsmeldebogen_KiSGruTu!$C$16,"")</f>
        <v/>
      </c>
      <c r="E134" s="2" t="str">
        <f>IF(Mannschaftsmeldebogen_KiSGruTu!D171&lt;&gt;"",Mannschaftsmeldebogen_KiSGruTu!D171,"")</f>
        <v/>
      </c>
      <c r="F134" s="2" t="str">
        <f>IF(Mannschaftsmeldebogen_KiSGruTu!E171&lt;&gt;"",Mannschaftsmeldebogen_KiSGruTu!E171,"")</f>
        <v/>
      </c>
      <c r="G134" s="2" t="str">
        <f>IF(Mannschaftsmeldebogen_KiSGruTu!F171&lt;&gt;"",Mannschaftsmeldebogen_KiSGruTu!F171,"")</f>
        <v/>
      </c>
      <c r="H134" s="2" t="str">
        <f>IF(Mannschaftsmeldebogen_KiSGruTu!G171&lt;&gt;"",Mannschaftsmeldebogen_KiSGruTu!G171,"")</f>
        <v/>
      </c>
    </row>
    <row r="135" spans="2:8" x14ac:dyDescent="0.15">
      <c r="B135" s="2" t="str">
        <f>IF(Tabelle1848[[#This Row],[Nachname]]&lt;&gt;"",Mannschaftsmeldebogen_KiSGruTu!$B$3,"")</f>
        <v/>
      </c>
      <c r="C135" s="2" t="str">
        <f>IF(Tabelle1848[[#This Row],[Nachname]]&lt;&gt;"",Mannschaftsmeldebogen_KiSGruTu!$B$16,"")</f>
        <v/>
      </c>
      <c r="D135" s="2" t="str">
        <f>IF(Tabelle1848[[#This Row],[Nachname]]&lt;&gt;"",Mannschaftsmeldebogen_KiSGruTu!$C$16,"")</f>
        <v/>
      </c>
      <c r="E135" s="2" t="str">
        <f>IF(Mannschaftsmeldebogen_KiSGruTu!D172&lt;&gt;"",Mannschaftsmeldebogen_KiSGruTu!D172,"")</f>
        <v/>
      </c>
      <c r="F135" s="2" t="str">
        <f>IF(Mannschaftsmeldebogen_KiSGruTu!E172&lt;&gt;"",Mannschaftsmeldebogen_KiSGruTu!E172,"")</f>
        <v/>
      </c>
      <c r="G135" s="2" t="str">
        <f>IF(Mannschaftsmeldebogen_KiSGruTu!F172&lt;&gt;"",Mannschaftsmeldebogen_KiSGruTu!F172,"")</f>
        <v/>
      </c>
      <c r="H135" s="2" t="str">
        <f>IF(Mannschaftsmeldebogen_KiSGruTu!G172&lt;&gt;"",Mannschaftsmeldebogen_KiSGruTu!G172,"")</f>
        <v/>
      </c>
    </row>
    <row r="136" spans="2:8" x14ac:dyDescent="0.15">
      <c r="B136" s="2" t="str">
        <f>IF(Tabelle1848[[#This Row],[Nachname]]&lt;&gt;"",Mannschaftsmeldebogen_KiSGruTu!$B$3,"")</f>
        <v/>
      </c>
      <c r="C136" s="2" t="str">
        <f>IF(Tabelle1848[[#This Row],[Nachname]]&lt;&gt;"",Mannschaftsmeldebogen_KiSGruTu!$B$16,"")</f>
        <v/>
      </c>
      <c r="D136" s="2" t="str">
        <f>IF(Tabelle1848[[#This Row],[Nachname]]&lt;&gt;"",Mannschaftsmeldebogen_KiSGruTu!$C$16,"")</f>
        <v/>
      </c>
      <c r="E136" s="2" t="str">
        <f>IF(Mannschaftsmeldebogen_KiSGruTu!D173&lt;&gt;"",Mannschaftsmeldebogen_KiSGruTu!D173,"")</f>
        <v/>
      </c>
      <c r="F136" s="2" t="str">
        <f>IF(Mannschaftsmeldebogen_KiSGruTu!E173&lt;&gt;"",Mannschaftsmeldebogen_KiSGruTu!E173,"")</f>
        <v/>
      </c>
      <c r="G136" s="2" t="str">
        <f>IF(Mannschaftsmeldebogen_KiSGruTu!F173&lt;&gt;"",Mannschaftsmeldebogen_KiSGruTu!F173,"")</f>
        <v/>
      </c>
      <c r="H136" s="2" t="str">
        <f>IF(Mannschaftsmeldebogen_KiSGruTu!G173&lt;&gt;"",Mannschaftsmeldebogen_KiSGruTu!G173,"")</f>
        <v/>
      </c>
    </row>
    <row r="137" spans="2:8" x14ac:dyDescent="0.15">
      <c r="B137" s="2" t="str">
        <f>IF(Tabelle1848[[#This Row],[Nachname]]&lt;&gt;"",Mannschaftsmeldebogen_KiSGruTu!$B$3,"")</f>
        <v/>
      </c>
      <c r="C137" s="2" t="str">
        <f>IF(Tabelle1848[[#This Row],[Nachname]]&lt;&gt;"",Mannschaftsmeldebogen_KiSGruTu!$B$16,"")</f>
        <v/>
      </c>
      <c r="D137" s="2" t="str">
        <f>IF(Tabelle1848[[#This Row],[Nachname]]&lt;&gt;"",Mannschaftsmeldebogen_KiSGruTu!$C$16,"")</f>
        <v/>
      </c>
      <c r="E137" s="2" t="str">
        <f>IF(Mannschaftsmeldebogen_KiSGruTu!D174&lt;&gt;"",Mannschaftsmeldebogen_KiSGruTu!D174,"")</f>
        <v/>
      </c>
      <c r="F137" s="2" t="str">
        <f>IF(Mannschaftsmeldebogen_KiSGruTu!E174&lt;&gt;"",Mannschaftsmeldebogen_KiSGruTu!E174,"")</f>
        <v/>
      </c>
      <c r="G137" s="2" t="str">
        <f>IF(Mannschaftsmeldebogen_KiSGruTu!F174&lt;&gt;"",Mannschaftsmeldebogen_KiSGruTu!F174,"")</f>
        <v/>
      </c>
      <c r="H137" s="2" t="str">
        <f>IF(Mannschaftsmeldebogen_KiSGruTu!G174&lt;&gt;"",Mannschaftsmeldebogen_KiSGruTu!G174,"")</f>
        <v/>
      </c>
    </row>
    <row r="138" spans="2:8" x14ac:dyDescent="0.15">
      <c r="B138" s="2" t="str">
        <f>IF(Tabelle1848[[#This Row],[Nachname]]&lt;&gt;"",Mannschaftsmeldebogen_KiSGruTu!$B$3,"")</f>
        <v/>
      </c>
      <c r="C138" s="2" t="str">
        <f>IF(Tabelle1848[[#This Row],[Nachname]]&lt;&gt;"",Mannschaftsmeldebogen_KiSGruTu!$B$16,"")</f>
        <v/>
      </c>
      <c r="D138" s="2" t="str">
        <f>IF(Tabelle1848[[#This Row],[Nachname]]&lt;&gt;"",Mannschaftsmeldebogen_KiSGruTu!$C$16,"")</f>
        <v/>
      </c>
      <c r="E138" s="2" t="str">
        <f>IF(Mannschaftsmeldebogen_KiSGruTu!D175&lt;&gt;"",Mannschaftsmeldebogen_KiSGruTu!D175,"")</f>
        <v/>
      </c>
      <c r="F138" s="2" t="str">
        <f>IF(Mannschaftsmeldebogen_KiSGruTu!E175&lt;&gt;"",Mannschaftsmeldebogen_KiSGruTu!E175,"")</f>
        <v/>
      </c>
      <c r="G138" s="2" t="str">
        <f>IF(Mannschaftsmeldebogen_KiSGruTu!F175&lt;&gt;"",Mannschaftsmeldebogen_KiSGruTu!F175,"")</f>
        <v/>
      </c>
      <c r="H138" s="2" t="str">
        <f>IF(Mannschaftsmeldebogen_KiSGruTu!G175&lt;&gt;"",Mannschaftsmeldebogen_KiSGruTu!G175,"")</f>
        <v/>
      </c>
    </row>
    <row r="139" spans="2:8" x14ac:dyDescent="0.15">
      <c r="B139" s="2" t="str">
        <f>IF(Tabelle1848[[#This Row],[Nachname]]&lt;&gt;"",Mannschaftsmeldebogen_KiSGruTu!$B$3,"")</f>
        <v/>
      </c>
      <c r="C139" s="2" t="str">
        <f>IF(Tabelle1848[[#This Row],[Nachname]]&lt;&gt;"",Mannschaftsmeldebogen_KiSGruTu!$B$16,"")</f>
        <v/>
      </c>
      <c r="D139" s="2" t="str">
        <f>IF(Tabelle1848[[#This Row],[Nachname]]&lt;&gt;"",Mannschaftsmeldebogen_KiSGruTu!$C$16,"")</f>
        <v/>
      </c>
      <c r="E139" s="2" t="str">
        <f>IF(Mannschaftsmeldebogen_KiSGruTu!D176&lt;&gt;"",Mannschaftsmeldebogen_KiSGruTu!D176,"")</f>
        <v/>
      </c>
      <c r="F139" s="2" t="str">
        <f>IF(Mannschaftsmeldebogen_KiSGruTu!E176&lt;&gt;"",Mannschaftsmeldebogen_KiSGruTu!E176,"")</f>
        <v/>
      </c>
      <c r="G139" s="2" t="str">
        <f>IF(Mannschaftsmeldebogen_KiSGruTu!F176&lt;&gt;"",Mannschaftsmeldebogen_KiSGruTu!F176,"")</f>
        <v/>
      </c>
      <c r="H139" s="2" t="str">
        <f>IF(Mannschaftsmeldebogen_KiSGruTu!G176&lt;&gt;"",Mannschaftsmeldebogen_KiSGruTu!G176,"")</f>
        <v/>
      </c>
    </row>
    <row r="140" spans="2:8" x14ac:dyDescent="0.15">
      <c r="B140" s="2" t="str">
        <f>IF(Tabelle1848[[#This Row],[Nachname]]&lt;&gt;"",Mannschaftsmeldebogen_KiSGruTu!$B$3,"")</f>
        <v/>
      </c>
      <c r="C140" s="2" t="str">
        <f>IF(Tabelle1848[[#This Row],[Nachname]]&lt;&gt;"",Mannschaftsmeldebogen_KiSGruTu!$B$16,"")</f>
        <v/>
      </c>
      <c r="D140" s="2" t="str">
        <f>IF(Tabelle1848[[#This Row],[Nachname]]&lt;&gt;"",Mannschaftsmeldebogen_KiSGruTu!$C$16,"")</f>
        <v/>
      </c>
      <c r="E140" s="2" t="str">
        <f>IF(Mannschaftsmeldebogen_KiSGruTu!D177&lt;&gt;"",Mannschaftsmeldebogen_KiSGruTu!D177,"")</f>
        <v/>
      </c>
      <c r="F140" s="2" t="str">
        <f>IF(Mannschaftsmeldebogen_KiSGruTu!E177&lt;&gt;"",Mannschaftsmeldebogen_KiSGruTu!E177,"")</f>
        <v/>
      </c>
      <c r="G140" s="2" t="str">
        <f>IF(Mannschaftsmeldebogen_KiSGruTu!F177&lt;&gt;"",Mannschaftsmeldebogen_KiSGruTu!F177,"")</f>
        <v/>
      </c>
      <c r="H140" s="2" t="str">
        <f>IF(Mannschaftsmeldebogen_KiSGruTu!G177&lt;&gt;"",Mannschaftsmeldebogen_KiSGruTu!G177,"")</f>
        <v/>
      </c>
    </row>
    <row r="141" spans="2:8" x14ac:dyDescent="0.15">
      <c r="B141" s="2" t="str">
        <f>IF(Tabelle1848[[#This Row],[Nachname]]&lt;&gt;"",Mannschaftsmeldebogen_KiSGruTu!$B$3,"")</f>
        <v/>
      </c>
      <c r="C141" s="2" t="str">
        <f>IF(Tabelle1848[[#This Row],[Nachname]]&lt;&gt;"",Mannschaftsmeldebogen_KiSGruTu!$B$16,"")</f>
        <v/>
      </c>
      <c r="D141" s="2" t="str">
        <f>IF(Tabelle1848[[#This Row],[Nachname]]&lt;&gt;"",Mannschaftsmeldebogen_KiSGruTu!$C$16,"")</f>
        <v/>
      </c>
      <c r="E141" s="2" t="str">
        <f>IF(Mannschaftsmeldebogen_KiSGruTu!D178&lt;&gt;"",Mannschaftsmeldebogen_KiSGruTu!D178,"")</f>
        <v/>
      </c>
      <c r="F141" s="2" t="str">
        <f>IF(Mannschaftsmeldebogen_KiSGruTu!E178&lt;&gt;"",Mannschaftsmeldebogen_KiSGruTu!E178,"")</f>
        <v/>
      </c>
      <c r="G141" s="2" t="str">
        <f>IF(Mannschaftsmeldebogen_KiSGruTu!F178&lt;&gt;"",Mannschaftsmeldebogen_KiSGruTu!F178,"")</f>
        <v/>
      </c>
      <c r="H141" s="2" t="str">
        <f>IF(Mannschaftsmeldebogen_KiSGruTu!G178&lt;&gt;"",Mannschaftsmeldebogen_KiSGruTu!G178,"")</f>
        <v/>
      </c>
    </row>
    <row r="142" spans="2:8" x14ac:dyDescent="0.15">
      <c r="B142" s="2" t="str">
        <f>IF(Tabelle1848[[#This Row],[Nachname]]&lt;&gt;"",Mannschaftsmeldebogen_KiSGruTu!$B$3,"")</f>
        <v/>
      </c>
      <c r="C142" s="2" t="str">
        <f>IF(Tabelle1848[[#This Row],[Nachname]]&lt;&gt;"",Mannschaftsmeldebogen_KiSGruTu!$B$16,"")</f>
        <v/>
      </c>
      <c r="D142" s="2" t="str">
        <f>IF(Tabelle1848[[#This Row],[Nachname]]&lt;&gt;"",Mannschaftsmeldebogen_KiSGruTu!$C$16,"")</f>
        <v/>
      </c>
      <c r="E142" s="2" t="str">
        <f>IF(Mannschaftsmeldebogen_KiSGruTu!D179&lt;&gt;"",Mannschaftsmeldebogen_KiSGruTu!D179,"")</f>
        <v/>
      </c>
      <c r="F142" s="2" t="str">
        <f>IF(Mannschaftsmeldebogen_KiSGruTu!E179&lt;&gt;"",Mannschaftsmeldebogen_KiSGruTu!E179,"")</f>
        <v/>
      </c>
      <c r="G142" s="2" t="str">
        <f>IF(Mannschaftsmeldebogen_KiSGruTu!F179&lt;&gt;"",Mannschaftsmeldebogen_KiSGruTu!F179,"")</f>
        <v/>
      </c>
      <c r="H142" s="2" t="str">
        <f>IF(Mannschaftsmeldebogen_KiSGruTu!G179&lt;&gt;"",Mannschaftsmeldebogen_KiSGruTu!G179,"")</f>
        <v/>
      </c>
    </row>
    <row r="143" spans="2:8" x14ac:dyDescent="0.15">
      <c r="B143" s="2" t="str">
        <f>IF(Tabelle1848[[#This Row],[Nachname]]&lt;&gt;"",Mannschaftsmeldebogen_KiSGruTu!$B$3,"")</f>
        <v/>
      </c>
      <c r="C143" s="2" t="str">
        <f>IF(Tabelle1848[[#This Row],[Nachname]]&lt;&gt;"",Mannschaftsmeldebogen_KiSGruTu!$B$16,"")</f>
        <v/>
      </c>
      <c r="D143" s="2" t="str">
        <f>IF(Tabelle1848[[#This Row],[Nachname]]&lt;&gt;"",Mannschaftsmeldebogen_KiSGruTu!$C$16,"")</f>
        <v/>
      </c>
      <c r="E143" s="2" t="str">
        <f>IF(Mannschaftsmeldebogen_KiSGruTu!D180&lt;&gt;"",Mannschaftsmeldebogen_KiSGruTu!D180,"")</f>
        <v/>
      </c>
      <c r="F143" s="2" t="str">
        <f>IF(Mannschaftsmeldebogen_KiSGruTu!E180&lt;&gt;"",Mannschaftsmeldebogen_KiSGruTu!E180,"")</f>
        <v/>
      </c>
      <c r="G143" s="2" t="str">
        <f>IF(Mannschaftsmeldebogen_KiSGruTu!F180&lt;&gt;"",Mannschaftsmeldebogen_KiSGruTu!F180,"")</f>
        <v/>
      </c>
      <c r="H143" s="2" t="str">
        <f>IF(Mannschaftsmeldebogen_KiSGruTu!G180&lt;&gt;"",Mannschaftsmeldebogen_KiSGruTu!G180,"")</f>
        <v/>
      </c>
    </row>
    <row r="144" spans="2:8" x14ac:dyDescent="0.15">
      <c r="B144" s="2" t="str">
        <f>IF(Tabelle1848[[#This Row],[Nachname]]&lt;&gt;"",Mannschaftsmeldebogen_KiSGruTu!$B$3,"")</f>
        <v/>
      </c>
      <c r="C144" s="2" t="str">
        <f>IF(Tabelle1848[[#This Row],[Nachname]]&lt;&gt;"",Mannschaftsmeldebogen_KiSGruTu!$B$16,"")</f>
        <v/>
      </c>
      <c r="D144" s="2" t="str">
        <f>IF(Tabelle1848[[#This Row],[Nachname]]&lt;&gt;"",Mannschaftsmeldebogen_KiSGruTu!$C$16,"")</f>
        <v/>
      </c>
      <c r="E144" s="2" t="str">
        <f>IF(Mannschaftsmeldebogen_KiSGruTu!D181&lt;&gt;"",Mannschaftsmeldebogen_KiSGruTu!D181,"")</f>
        <v/>
      </c>
      <c r="F144" s="2" t="str">
        <f>IF(Mannschaftsmeldebogen_KiSGruTu!E181&lt;&gt;"",Mannschaftsmeldebogen_KiSGruTu!E181,"")</f>
        <v/>
      </c>
      <c r="G144" s="2" t="str">
        <f>IF(Mannschaftsmeldebogen_KiSGruTu!F181&lt;&gt;"",Mannschaftsmeldebogen_KiSGruTu!F181,"")</f>
        <v/>
      </c>
      <c r="H144" s="2" t="str">
        <f>IF(Mannschaftsmeldebogen_KiSGruTu!G181&lt;&gt;"",Mannschaftsmeldebogen_KiSGruTu!G181,"")</f>
        <v/>
      </c>
    </row>
    <row r="145" spans="2:8" x14ac:dyDescent="0.15">
      <c r="B145" s="2" t="str">
        <f>IF(Tabelle1848[[#This Row],[Nachname]]&lt;&gt;"",Mannschaftsmeldebogen_KiSGruTu!$B$3,"")</f>
        <v/>
      </c>
      <c r="C145" s="2" t="str">
        <f>IF(Tabelle1848[[#This Row],[Nachname]]&lt;&gt;"",Mannschaftsmeldebogen_KiSGruTu!$B$16,"")</f>
        <v/>
      </c>
      <c r="D145" s="2" t="str">
        <f>IF(Tabelle1848[[#This Row],[Nachname]]&lt;&gt;"",Mannschaftsmeldebogen_KiSGruTu!$C$16,"")</f>
        <v/>
      </c>
      <c r="E145" s="2" t="str">
        <f>IF(Mannschaftsmeldebogen_KiSGruTu!D182&lt;&gt;"",Mannschaftsmeldebogen_KiSGruTu!D182,"")</f>
        <v/>
      </c>
      <c r="F145" s="2" t="str">
        <f>IF(Mannschaftsmeldebogen_KiSGruTu!E182&lt;&gt;"",Mannschaftsmeldebogen_KiSGruTu!E182,"")</f>
        <v/>
      </c>
      <c r="G145" s="2" t="str">
        <f>IF(Mannschaftsmeldebogen_KiSGruTu!F182&lt;&gt;"",Mannschaftsmeldebogen_KiSGruTu!F182,"")</f>
        <v/>
      </c>
      <c r="H145" s="2" t="str">
        <f>IF(Mannschaftsmeldebogen_KiSGruTu!G182&lt;&gt;"",Mannschaftsmeldebogen_KiSGruTu!G182,"")</f>
        <v/>
      </c>
    </row>
    <row r="146" spans="2:8" x14ac:dyDescent="0.15">
      <c r="B146" s="2" t="str">
        <f>IF(Tabelle1848[[#This Row],[Nachname]]&lt;&gt;"",Mannschaftsmeldebogen_KiSGruTu!$B$3,"")</f>
        <v/>
      </c>
      <c r="C146" s="2" t="str">
        <f>IF(Tabelle1848[[#This Row],[Nachname]]&lt;&gt;"",Mannschaftsmeldebogen_KiSGruTu!$B$16,"")</f>
        <v/>
      </c>
      <c r="D146" s="2" t="str">
        <f>IF(Tabelle1848[[#This Row],[Nachname]]&lt;&gt;"",Mannschaftsmeldebogen_KiSGruTu!$C$16,"")</f>
        <v/>
      </c>
      <c r="E146" s="2" t="str">
        <f>IF(Mannschaftsmeldebogen_KiSGruTu!D183&lt;&gt;"",Mannschaftsmeldebogen_KiSGruTu!D183,"")</f>
        <v/>
      </c>
      <c r="F146" s="2" t="str">
        <f>IF(Mannschaftsmeldebogen_KiSGruTu!E183&lt;&gt;"",Mannschaftsmeldebogen_KiSGruTu!E183,"")</f>
        <v/>
      </c>
      <c r="G146" s="2" t="str">
        <f>IF(Mannschaftsmeldebogen_KiSGruTu!F183&lt;&gt;"",Mannschaftsmeldebogen_KiSGruTu!F183,"")</f>
        <v/>
      </c>
      <c r="H146" s="2" t="str">
        <f>IF(Mannschaftsmeldebogen_KiSGruTu!G183&lt;&gt;"",Mannschaftsmeldebogen_KiSGruTu!G183,"")</f>
        <v/>
      </c>
    </row>
    <row r="147" spans="2:8" x14ac:dyDescent="0.15">
      <c r="B147" s="2" t="str">
        <f>IF(Tabelle1848[[#This Row],[Nachname]]&lt;&gt;"",Mannschaftsmeldebogen_KiSGruTu!$B$3,"")</f>
        <v/>
      </c>
      <c r="C147" s="2" t="str">
        <f>IF(Tabelle1848[[#This Row],[Nachname]]&lt;&gt;"",Mannschaftsmeldebogen_KiSGruTu!$B$17,"")</f>
        <v/>
      </c>
      <c r="D147" s="2" t="str">
        <f>IF(Tabelle1848[[#This Row],[Nachname]]&lt;&gt;"",Mannschaftsmeldebogen_KiSGruTu!$C$17,"")</f>
        <v/>
      </c>
      <c r="E147" s="2" t="str">
        <f>IF(Mannschaftsmeldebogen_KiSGruTu!D186&lt;&gt;"",Mannschaftsmeldebogen_KiSGruTu!D186,"")</f>
        <v/>
      </c>
      <c r="F147" s="2" t="str">
        <f>IF(Mannschaftsmeldebogen_KiSGruTu!E186&lt;&gt;"",Mannschaftsmeldebogen_KiSGruTu!E186,"")</f>
        <v/>
      </c>
      <c r="G147" s="2" t="str">
        <f>IF(Mannschaftsmeldebogen_KiSGruTu!F186&lt;&gt;"",Mannschaftsmeldebogen_KiSGruTu!F186,"")</f>
        <v/>
      </c>
      <c r="H147" s="2" t="str">
        <f>IF(Mannschaftsmeldebogen_KiSGruTu!G186&lt;&gt;"",Mannschaftsmeldebogen_KiSGruTu!G186,"")</f>
        <v/>
      </c>
    </row>
    <row r="148" spans="2:8" x14ac:dyDescent="0.15">
      <c r="B148" s="2" t="str">
        <f>IF(Tabelle1848[[#This Row],[Nachname]]&lt;&gt;"",Mannschaftsmeldebogen_KiSGruTu!$B$3,"")</f>
        <v/>
      </c>
      <c r="C148" s="2" t="str">
        <f>IF(Tabelle1848[[#This Row],[Nachname]]&lt;&gt;"",Mannschaftsmeldebogen_KiSGruTu!$B$17,"")</f>
        <v/>
      </c>
      <c r="D148" s="2" t="str">
        <f>IF(Tabelle1848[[#This Row],[Nachname]]&lt;&gt;"",Mannschaftsmeldebogen_KiSGruTu!$C$17,"")</f>
        <v/>
      </c>
      <c r="E148" s="2" t="str">
        <f>IF(Mannschaftsmeldebogen_KiSGruTu!D187&lt;&gt;"",Mannschaftsmeldebogen_KiSGruTu!D187,"")</f>
        <v/>
      </c>
      <c r="F148" s="2" t="str">
        <f>IF(Mannschaftsmeldebogen_KiSGruTu!E187&lt;&gt;"",Mannschaftsmeldebogen_KiSGruTu!E187,"")</f>
        <v/>
      </c>
      <c r="G148" s="2" t="str">
        <f>IF(Mannschaftsmeldebogen_KiSGruTu!F187&lt;&gt;"",Mannschaftsmeldebogen_KiSGruTu!F187,"")</f>
        <v/>
      </c>
      <c r="H148" s="2" t="str">
        <f>IF(Mannschaftsmeldebogen_KiSGruTu!G187&lt;&gt;"",Mannschaftsmeldebogen_KiSGruTu!G187,"")</f>
        <v/>
      </c>
    </row>
    <row r="149" spans="2:8" x14ac:dyDescent="0.15">
      <c r="B149" s="2" t="str">
        <f>IF(Tabelle1848[[#This Row],[Nachname]]&lt;&gt;"",Mannschaftsmeldebogen_KiSGruTu!$B$3,"")</f>
        <v/>
      </c>
      <c r="C149" s="2" t="str">
        <f>IF(Tabelle1848[[#This Row],[Nachname]]&lt;&gt;"",Mannschaftsmeldebogen_KiSGruTu!$B$17,"")</f>
        <v/>
      </c>
      <c r="D149" s="2" t="str">
        <f>IF(Tabelle1848[[#This Row],[Nachname]]&lt;&gt;"",Mannschaftsmeldebogen_KiSGruTu!$C$17,"")</f>
        <v/>
      </c>
      <c r="E149" s="2" t="str">
        <f>IF(Mannschaftsmeldebogen_KiSGruTu!D188&lt;&gt;"",Mannschaftsmeldebogen_KiSGruTu!D188,"")</f>
        <v/>
      </c>
      <c r="F149" s="2" t="str">
        <f>IF(Mannschaftsmeldebogen_KiSGruTu!E188&lt;&gt;"",Mannschaftsmeldebogen_KiSGruTu!E188,"")</f>
        <v/>
      </c>
      <c r="G149" s="2" t="str">
        <f>IF(Mannschaftsmeldebogen_KiSGruTu!F188&lt;&gt;"",Mannschaftsmeldebogen_KiSGruTu!F188,"")</f>
        <v/>
      </c>
      <c r="H149" s="2" t="str">
        <f>IF(Mannschaftsmeldebogen_KiSGruTu!G188&lt;&gt;"",Mannschaftsmeldebogen_KiSGruTu!G188,"")</f>
        <v/>
      </c>
    </row>
    <row r="150" spans="2:8" x14ac:dyDescent="0.15">
      <c r="B150" s="2" t="str">
        <f>IF(Tabelle1848[[#This Row],[Nachname]]&lt;&gt;"",Mannschaftsmeldebogen_KiSGruTu!$B$3,"")</f>
        <v/>
      </c>
      <c r="C150" s="2" t="str">
        <f>IF(Tabelle1848[[#This Row],[Nachname]]&lt;&gt;"",Mannschaftsmeldebogen_KiSGruTu!$B$17,"")</f>
        <v/>
      </c>
      <c r="D150" s="2" t="str">
        <f>IF(Tabelle1848[[#This Row],[Nachname]]&lt;&gt;"",Mannschaftsmeldebogen_KiSGruTu!$C$17,"")</f>
        <v/>
      </c>
      <c r="E150" s="2" t="str">
        <f>IF(Mannschaftsmeldebogen_KiSGruTu!D189&lt;&gt;"",Mannschaftsmeldebogen_KiSGruTu!D189,"")</f>
        <v/>
      </c>
      <c r="F150" s="2" t="str">
        <f>IF(Mannschaftsmeldebogen_KiSGruTu!E189&lt;&gt;"",Mannschaftsmeldebogen_KiSGruTu!E189,"")</f>
        <v/>
      </c>
      <c r="G150" s="2" t="str">
        <f>IF(Mannschaftsmeldebogen_KiSGruTu!F189&lt;&gt;"",Mannschaftsmeldebogen_KiSGruTu!F189,"")</f>
        <v/>
      </c>
      <c r="H150" s="2" t="str">
        <f>IF(Mannschaftsmeldebogen_KiSGruTu!G189&lt;&gt;"",Mannschaftsmeldebogen_KiSGruTu!G189,"")</f>
        <v/>
      </c>
    </row>
    <row r="151" spans="2:8" x14ac:dyDescent="0.15">
      <c r="B151" s="2" t="str">
        <f>IF(Tabelle1848[[#This Row],[Nachname]]&lt;&gt;"",Mannschaftsmeldebogen_KiSGruTu!$B$3,"")</f>
        <v/>
      </c>
      <c r="C151" s="2" t="str">
        <f>IF(Tabelle1848[[#This Row],[Nachname]]&lt;&gt;"",Mannschaftsmeldebogen_KiSGruTu!$B$17,"")</f>
        <v/>
      </c>
      <c r="D151" s="2" t="str">
        <f>IF(Tabelle1848[[#This Row],[Nachname]]&lt;&gt;"",Mannschaftsmeldebogen_KiSGruTu!$C$17,"")</f>
        <v/>
      </c>
      <c r="E151" s="2" t="str">
        <f>IF(Mannschaftsmeldebogen_KiSGruTu!D190&lt;&gt;"",Mannschaftsmeldebogen_KiSGruTu!D190,"")</f>
        <v/>
      </c>
      <c r="F151" s="2" t="str">
        <f>IF(Mannschaftsmeldebogen_KiSGruTu!E190&lt;&gt;"",Mannschaftsmeldebogen_KiSGruTu!E190,"")</f>
        <v/>
      </c>
      <c r="G151" s="2" t="str">
        <f>IF(Mannschaftsmeldebogen_KiSGruTu!F190&lt;&gt;"",Mannschaftsmeldebogen_KiSGruTu!F190,"")</f>
        <v/>
      </c>
      <c r="H151" s="2" t="str">
        <f>IF(Mannschaftsmeldebogen_KiSGruTu!G190&lt;&gt;"",Mannschaftsmeldebogen_KiSGruTu!G190,"")</f>
        <v/>
      </c>
    </row>
    <row r="152" spans="2:8" x14ac:dyDescent="0.15">
      <c r="B152" s="2" t="str">
        <f>IF(Tabelle1848[[#This Row],[Nachname]]&lt;&gt;"",Mannschaftsmeldebogen_KiSGruTu!$B$3,"")</f>
        <v/>
      </c>
      <c r="C152" s="2" t="str">
        <f>IF(Tabelle1848[[#This Row],[Nachname]]&lt;&gt;"",Mannschaftsmeldebogen_KiSGruTu!$B$17,"")</f>
        <v/>
      </c>
      <c r="D152" s="2" t="str">
        <f>IF(Tabelle1848[[#This Row],[Nachname]]&lt;&gt;"",Mannschaftsmeldebogen_KiSGruTu!$C$17,"")</f>
        <v/>
      </c>
      <c r="E152" s="2" t="str">
        <f>IF(Mannschaftsmeldebogen_KiSGruTu!D191&lt;&gt;"",Mannschaftsmeldebogen_KiSGruTu!D191,"")</f>
        <v/>
      </c>
      <c r="F152" s="2" t="str">
        <f>IF(Mannschaftsmeldebogen_KiSGruTu!E191&lt;&gt;"",Mannschaftsmeldebogen_KiSGruTu!E191,"")</f>
        <v/>
      </c>
      <c r="G152" s="2" t="str">
        <f>IF(Mannschaftsmeldebogen_KiSGruTu!F191&lt;&gt;"",Mannschaftsmeldebogen_KiSGruTu!F191,"")</f>
        <v/>
      </c>
      <c r="H152" s="2" t="str">
        <f>IF(Mannschaftsmeldebogen_KiSGruTu!G191&lt;&gt;"",Mannschaftsmeldebogen_KiSGruTu!G191,"")</f>
        <v/>
      </c>
    </row>
    <row r="153" spans="2:8" x14ac:dyDescent="0.15">
      <c r="B153" s="2" t="str">
        <f>IF(Tabelle1848[[#This Row],[Nachname]]&lt;&gt;"",Mannschaftsmeldebogen_KiSGruTu!$B$3,"")</f>
        <v/>
      </c>
      <c r="C153" s="2" t="str">
        <f>IF(Tabelle1848[[#This Row],[Nachname]]&lt;&gt;"",Mannschaftsmeldebogen_KiSGruTu!$B$17,"")</f>
        <v/>
      </c>
      <c r="D153" s="2" t="str">
        <f>IF(Tabelle1848[[#This Row],[Nachname]]&lt;&gt;"",Mannschaftsmeldebogen_KiSGruTu!$C$17,"")</f>
        <v/>
      </c>
      <c r="E153" s="2" t="str">
        <f>IF(Mannschaftsmeldebogen_KiSGruTu!D192&lt;&gt;"",Mannschaftsmeldebogen_KiSGruTu!D192,"")</f>
        <v/>
      </c>
      <c r="F153" s="2" t="str">
        <f>IF(Mannschaftsmeldebogen_KiSGruTu!E192&lt;&gt;"",Mannschaftsmeldebogen_KiSGruTu!E192,"")</f>
        <v/>
      </c>
      <c r="G153" s="2" t="str">
        <f>IF(Mannschaftsmeldebogen_KiSGruTu!F192&lt;&gt;"",Mannschaftsmeldebogen_KiSGruTu!F192,"")</f>
        <v/>
      </c>
      <c r="H153" s="2" t="str">
        <f>IF(Mannschaftsmeldebogen_KiSGruTu!G192&lt;&gt;"",Mannschaftsmeldebogen_KiSGruTu!G192,"")</f>
        <v/>
      </c>
    </row>
    <row r="154" spans="2:8" x14ac:dyDescent="0.15">
      <c r="B154" s="2" t="str">
        <f>IF(Tabelle1848[[#This Row],[Nachname]]&lt;&gt;"",Mannschaftsmeldebogen_KiSGruTu!$B$3,"")</f>
        <v/>
      </c>
      <c r="C154" s="2" t="str">
        <f>IF(Tabelle1848[[#This Row],[Nachname]]&lt;&gt;"",Mannschaftsmeldebogen_KiSGruTu!$B$17,"")</f>
        <v/>
      </c>
      <c r="D154" s="2" t="str">
        <f>IF(Tabelle1848[[#This Row],[Nachname]]&lt;&gt;"",Mannschaftsmeldebogen_KiSGruTu!$C$17,"")</f>
        <v/>
      </c>
      <c r="E154" s="2" t="str">
        <f>IF(Mannschaftsmeldebogen_KiSGruTu!D193&lt;&gt;"",Mannschaftsmeldebogen_KiSGruTu!D193,"")</f>
        <v/>
      </c>
      <c r="F154" s="2" t="str">
        <f>IF(Mannschaftsmeldebogen_KiSGruTu!E193&lt;&gt;"",Mannschaftsmeldebogen_KiSGruTu!E193,"")</f>
        <v/>
      </c>
      <c r="G154" s="2" t="str">
        <f>IF(Mannschaftsmeldebogen_KiSGruTu!F193&lt;&gt;"",Mannschaftsmeldebogen_KiSGruTu!F193,"")</f>
        <v/>
      </c>
      <c r="H154" s="2" t="str">
        <f>IF(Mannschaftsmeldebogen_KiSGruTu!G193&lt;&gt;"",Mannschaftsmeldebogen_KiSGruTu!G193,"")</f>
        <v/>
      </c>
    </row>
    <row r="155" spans="2:8" x14ac:dyDescent="0.15">
      <c r="B155" s="2" t="str">
        <f>IF(Tabelle1848[[#This Row],[Nachname]]&lt;&gt;"",Mannschaftsmeldebogen_KiSGruTu!$B$3,"")</f>
        <v/>
      </c>
      <c r="C155" s="2" t="str">
        <f>IF(Tabelle1848[[#This Row],[Nachname]]&lt;&gt;"",Mannschaftsmeldebogen_KiSGruTu!$B$17,"")</f>
        <v/>
      </c>
      <c r="D155" s="2" t="str">
        <f>IF(Tabelle1848[[#This Row],[Nachname]]&lt;&gt;"",Mannschaftsmeldebogen_KiSGruTu!$C$17,"")</f>
        <v/>
      </c>
      <c r="E155" s="2" t="str">
        <f>IF(Mannschaftsmeldebogen_KiSGruTu!D194&lt;&gt;"",Mannschaftsmeldebogen_KiSGruTu!D194,"")</f>
        <v/>
      </c>
      <c r="F155" s="2" t="str">
        <f>IF(Mannschaftsmeldebogen_KiSGruTu!E194&lt;&gt;"",Mannschaftsmeldebogen_KiSGruTu!E194,"")</f>
        <v/>
      </c>
      <c r="G155" s="2" t="str">
        <f>IF(Mannschaftsmeldebogen_KiSGruTu!F194&lt;&gt;"",Mannschaftsmeldebogen_KiSGruTu!F194,"")</f>
        <v/>
      </c>
      <c r="H155" s="2" t="str">
        <f>IF(Mannschaftsmeldebogen_KiSGruTu!G194&lt;&gt;"",Mannschaftsmeldebogen_KiSGruTu!G194,"")</f>
        <v/>
      </c>
    </row>
    <row r="156" spans="2:8" x14ac:dyDescent="0.15">
      <c r="B156" s="2" t="str">
        <f>IF(Tabelle1848[[#This Row],[Nachname]]&lt;&gt;"",Mannschaftsmeldebogen_KiSGruTu!$B$3,"")</f>
        <v/>
      </c>
      <c r="C156" s="2" t="str">
        <f>IF(Tabelle1848[[#This Row],[Nachname]]&lt;&gt;"",Mannschaftsmeldebogen_KiSGruTu!$B$17,"")</f>
        <v/>
      </c>
      <c r="D156" s="2" t="str">
        <f>IF(Tabelle1848[[#This Row],[Nachname]]&lt;&gt;"",Mannschaftsmeldebogen_KiSGruTu!$C$17,"")</f>
        <v/>
      </c>
      <c r="E156" s="2" t="str">
        <f>IF(Mannschaftsmeldebogen_KiSGruTu!D195&lt;&gt;"",Mannschaftsmeldebogen_KiSGruTu!D195,"")</f>
        <v/>
      </c>
      <c r="F156" s="2" t="str">
        <f>IF(Mannschaftsmeldebogen_KiSGruTu!E195&lt;&gt;"",Mannschaftsmeldebogen_KiSGruTu!E195,"")</f>
        <v/>
      </c>
      <c r="G156" s="2" t="str">
        <f>IF(Mannschaftsmeldebogen_KiSGruTu!F195&lt;&gt;"",Mannschaftsmeldebogen_KiSGruTu!F195,"")</f>
        <v/>
      </c>
      <c r="H156" s="2" t="str">
        <f>IF(Mannschaftsmeldebogen_KiSGruTu!G195&lt;&gt;"",Mannschaftsmeldebogen_KiSGruTu!G195,"")</f>
        <v/>
      </c>
    </row>
    <row r="157" spans="2:8" x14ac:dyDescent="0.15">
      <c r="B157" s="2" t="str">
        <f>IF(Tabelle1848[[#This Row],[Nachname]]&lt;&gt;"",Mannschaftsmeldebogen_KiSGruTu!$B$3,"")</f>
        <v/>
      </c>
      <c r="C157" s="2" t="str">
        <f>IF(Tabelle1848[[#This Row],[Nachname]]&lt;&gt;"",Mannschaftsmeldebogen_KiSGruTu!$B$17,"")</f>
        <v/>
      </c>
      <c r="D157" s="2" t="str">
        <f>IF(Tabelle1848[[#This Row],[Nachname]]&lt;&gt;"",Mannschaftsmeldebogen_KiSGruTu!$C$17,"")</f>
        <v/>
      </c>
      <c r="E157" s="2" t="str">
        <f>IF(Mannschaftsmeldebogen_KiSGruTu!D196&lt;&gt;"",Mannschaftsmeldebogen_KiSGruTu!D196,"")</f>
        <v/>
      </c>
      <c r="F157" s="2" t="str">
        <f>IF(Mannschaftsmeldebogen_KiSGruTu!E196&lt;&gt;"",Mannschaftsmeldebogen_KiSGruTu!E196,"")</f>
        <v/>
      </c>
      <c r="G157" s="2" t="str">
        <f>IF(Mannschaftsmeldebogen_KiSGruTu!F196&lt;&gt;"",Mannschaftsmeldebogen_KiSGruTu!F196,"")</f>
        <v/>
      </c>
      <c r="H157" s="2" t="str">
        <f>IF(Mannschaftsmeldebogen_KiSGruTu!G196&lt;&gt;"",Mannschaftsmeldebogen_KiSGruTu!G196,"")</f>
        <v/>
      </c>
    </row>
    <row r="158" spans="2:8" x14ac:dyDescent="0.15">
      <c r="B158" s="2" t="str">
        <f>IF(Tabelle1848[[#This Row],[Nachname]]&lt;&gt;"",Mannschaftsmeldebogen_KiSGruTu!$B$3,"")</f>
        <v/>
      </c>
      <c r="C158" s="2" t="str">
        <f>IF(Tabelle1848[[#This Row],[Nachname]]&lt;&gt;"",Mannschaftsmeldebogen_KiSGruTu!$B$17,"")</f>
        <v/>
      </c>
      <c r="D158" s="2" t="str">
        <f>IF(Tabelle1848[[#This Row],[Nachname]]&lt;&gt;"",Mannschaftsmeldebogen_KiSGruTu!$C$17,"")</f>
        <v/>
      </c>
      <c r="E158" s="2" t="str">
        <f>IF(Mannschaftsmeldebogen_KiSGruTu!D197&lt;&gt;"",Mannschaftsmeldebogen_KiSGruTu!D197,"")</f>
        <v/>
      </c>
      <c r="F158" s="2" t="str">
        <f>IF(Mannschaftsmeldebogen_KiSGruTu!E197&lt;&gt;"",Mannschaftsmeldebogen_KiSGruTu!E197,"")</f>
        <v/>
      </c>
      <c r="G158" s="2" t="str">
        <f>IF(Mannschaftsmeldebogen_KiSGruTu!F197&lt;&gt;"",Mannschaftsmeldebogen_KiSGruTu!F197,"")</f>
        <v/>
      </c>
      <c r="H158" s="2" t="str">
        <f>IF(Mannschaftsmeldebogen_KiSGruTu!G197&lt;&gt;"",Mannschaftsmeldebogen_KiSGruTu!G197,"")</f>
        <v/>
      </c>
    </row>
    <row r="159" spans="2:8" x14ac:dyDescent="0.15">
      <c r="B159" s="2" t="str">
        <f>IF(Tabelle1848[[#This Row],[Nachname]]&lt;&gt;"",Mannschaftsmeldebogen_KiSGruTu!$B$3,"")</f>
        <v/>
      </c>
      <c r="C159" s="2" t="str">
        <f>IF(Tabelle1848[[#This Row],[Nachname]]&lt;&gt;"",Mannschaftsmeldebogen_KiSGruTu!$B$17,"")</f>
        <v/>
      </c>
      <c r="D159" s="2" t="str">
        <f>IF(Tabelle1848[[#This Row],[Nachname]]&lt;&gt;"",Mannschaftsmeldebogen_KiSGruTu!$C$17,"")</f>
        <v/>
      </c>
      <c r="E159" s="2" t="str">
        <f>IF(Mannschaftsmeldebogen_KiSGruTu!D198&lt;&gt;"",Mannschaftsmeldebogen_KiSGruTu!D198,"")</f>
        <v/>
      </c>
      <c r="F159" s="2" t="str">
        <f>IF(Mannschaftsmeldebogen_KiSGruTu!E198&lt;&gt;"",Mannschaftsmeldebogen_KiSGruTu!E198,"")</f>
        <v/>
      </c>
      <c r="G159" s="2" t="str">
        <f>IF(Mannschaftsmeldebogen_KiSGruTu!F198&lt;&gt;"",Mannschaftsmeldebogen_KiSGruTu!F198,"")</f>
        <v/>
      </c>
      <c r="H159" s="2" t="str">
        <f>IF(Mannschaftsmeldebogen_KiSGruTu!G198&lt;&gt;"",Mannschaftsmeldebogen_KiSGruTu!G198,"")</f>
        <v/>
      </c>
    </row>
    <row r="160" spans="2:8" x14ac:dyDescent="0.15">
      <c r="B160" s="2" t="str">
        <f>IF(Tabelle1848[[#This Row],[Nachname]]&lt;&gt;"",Mannschaftsmeldebogen_KiSGruTu!$B$3,"")</f>
        <v/>
      </c>
      <c r="C160" s="2" t="str">
        <f>IF(Tabelle1848[[#This Row],[Nachname]]&lt;&gt;"",Mannschaftsmeldebogen_KiSGruTu!$B$17,"")</f>
        <v/>
      </c>
      <c r="D160" s="2" t="str">
        <f>IF(Tabelle1848[[#This Row],[Nachname]]&lt;&gt;"",Mannschaftsmeldebogen_KiSGruTu!$C$17,"")</f>
        <v/>
      </c>
      <c r="E160" s="2" t="str">
        <f>IF(Mannschaftsmeldebogen_KiSGruTu!D199&lt;&gt;"",Mannschaftsmeldebogen_KiSGruTu!D199,"")</f>
        <v/>
      </c>
      <c r="F160" s="2" t="str">
        <f>IF(Mannschaftsmeldebogen_KiSGruTu!E199&lt;&gt;"",Mannschaftsmeldebogen_KiSGruTu!E199,"")</f>
        <v/>
      </c>
      <c r="G160" s="2" t="str">
        <f>IF(Mannschaftsmeldebogen_KiSGruTu!F199&lt;&gt;"",Mannschaftsmeldebogen_KiSGruTu!F199,"")</f>
        <v/>
      </c>
      <c r="H160" s="2" t="str">
        <f>IF(Mannschaftsmeldebogen_KiSGruTu!G199&lt;&gt;"",Mannschaftsmeldebogen_KiSGruTu!G199,"")</f>
        <v/>
      </c>
    </row>
    <row r="161" spans="2:8" x14ac:dyDescent="0.15">
      <c r="B161" s="2" t="str">
        <f>IF(Tabelle1848[[#This Row],[Nachname]]&lt;&gt;"",Mannschaftsmeldebogen_KiSGruTu!$B$3,"")</f>
        <v/>
      </c>
      <c r="C161" s="2" t="str">
        <f>IF(Tabelle1848[[#This Row],[Nachname]]&lt;&gt;"",Mannschaftsmeldebogen_KiSGruTu!$B$17,"")</f>
        <v/>
      </c>
      <c r="D161" s="2" t="str">
        <f>IF(Tabelle1848[[#This Row],[Nachname]]&lt;&gt;"",Mannschaftsmeldebogen_KiSGruTu!$C$17,"")</f>
        <v/>
      </c>
      <c r="E161" s="2" t="str">
        <f>IF(Mannschaftsmeldebogen_KiSGruTu!D200&lt;&gt;"",Mannschaftsmeldebogen_KiSGruTu!D200,"")</f>
        <v/>
      </c>
      <c r="F161" s="2" t="str">
        <f>IF(Mannschaftsmeldebogen_KiSGruTu!E200&lt;&gt;"",Mannschaftsmeldebogen_KiSGruTu!E200,"")</f>
        <v/>
      </c>
      <c r="G161" s="2" t="str">
        <f>IF(Mannschaftsmeldebogen_KiSGruTu!F200&lt;&gt;"",Mannschaftsmeldebogen_KiSGruTu!F200,"")</f>
        <v/>
      </c>
      <c r="H161" s="2" t="str">
        <f>IF(Mannschaftsmeldebogen_KiSGruTu!G200&lt;&gt;"",Mannschaftsmeldebogen_KiSGruTu!G200,"")</f>
        <v/>
      </c>
    </row>
    <row r="162" spans="2:8" x14ac:dyDescent="0.15">
      <c r="B162" s="2" t="str">
        <f>IF(Tabelle1848[[#This Row],[Nachname]]&lt;&gt;"",Mannschaftsmeldebogen_KiSGruTu!$B$3,"")</f>
        <v/>
      </c>
      <c r="C162" s="2" t="str">
        <f>IF(Tabelle1848[[#This Row],[Nachname]]&lt;&gt;"",Mannschaftsmeldebogen_KiSGruTu!$B$17,"")</f>
        <v/>
      </c>
      <c r="D162" s="2" t="str">
        <f>IF(Tabelle1848[[#This Row],[Nachname]]&lt;&gt;"",Mannschaftsmeldebogen_KiSGruTu!$C$17,"")</f>
        <v/>
      </c>
      <c r="E162" s="2" t="str">
        <f>IF(Mannschaftsmeldebogen_KiSGruTu!D201&lt;&gt;"",Mannschaftsmeldebogen_KiSGruTu!D201,"")</f>
        <v/>
      </c>
      <c r="F162" s="2" t="str">
        <f>IF(Mannschaftsmeldebogen_KiSGruTu!E201&lt;&gt;"",Mannschaftsmeldebogen_KiSGruTu!E201,"")</f>
        <v/>
      </c>
      <c r="G162" s="2" t="str">
        <f>IF(Mannschaftsmeldebogen_KiSGruTu!F201&lt;&gt;"",Mannschaftsmeldebogen_KiSGruTu!F201,"")</f>
        <v/>
      </c>
      <c r="H162" s="2" t="str">
        <f>IF(Mannschaftsmeldebogen_KiSGruTu!G201&lt;&gt;"",Mannschaftsmeldebogen_KiSGruTu!G201,"")</f>
        <v/>
      </c>
    </row>
    <row r="163" spans="2:8" x14ac:dyDescent="0.15">
      <c r="B163" s="2" t="str">
        <f>IF(Tabelle1848[[#This Row],[Nachname]]&lt;&gt;"",Mannschaftsmeldebogen_KiSGruTu!$B$3,"")</f>
        <v/>
      </c>
      <c r="C163" s="2" t="str">
        <f>IF(Tabelle1848[[#This Row],[Nachname]]&lt;&gt;"",Mannschaftsmeldebogen_KiSGruTu!$B$18,"")</f>
        <v/>
      </c>
      <c r="D163" s="2" t="str">
        <f>IF(Tabelle1848[[#This Row],[Nachname]]&lt;&gt;"",Mannschaftsmeldebogen_KiSGruTu!$C$18,"")</f>
        <v/>
      </c>
      <c r="E163" s="2" t="str">
        <f>IF(Mannschaftsmeldebogen_KiSGruTu!D204&lt;&gt;"",Mannschaftsmeldebogen_KiSGruTu!D204,"")</f>
        <v/>
      </c>
      <c r="F163" s="2" t="str">
        <f>IF(Mannschaftsmeldebogen_KiSGruTu!E204&lt;&gt;"",Mannschaftsmeldebogen_KiSGruTu!E204,"")</f>
        <v/>
      </c>
      <c r="G163" s="2" t="str">
        <f>IF(Mannschaftsmeldebogen_KiSGruTu!F204&lt;&gt;"",Mannschaftsmeldebogen_KiSGruTu!F204,"")</f>
        <v/>
      </c>
      <c r="H163" s="2" t="str">
        <f>IF(Mannschaftsmeldebogen_KiSGruTu!G204&lt;&gt;"",Mannschaftsmeldebogen_KiSGruTu!G204,"")</f>
        <v/>
      </c>
    </row>
    <row r="164" spans="2:8" x14ac:dyDescent="0.15">
      <c r="B164" s="2" t="str">
        <f>IF(Tabelle1848[[#This Row],[Nachname]]&lt;&gt;"",Mannschaftsmeldebogen_KiSGruTu!$B$3,"")</f>
        <v/>
      </c>
      <c r="C164" s="2" t="str">
        <f>IF(Tabelle1848[[#This Row],[Nachname]]&lt;&gt;"",Mannschaftsmeldebogen_KiSGruTu!$B$18,"")</f>
        <v/>
      </c>
      <c r="D164" s="2" t="str">
        <f>IF(Tabelle1848[[#This Row],[Nachname]]&lt;&gt;"",Mannschaftsmeldebogen_KiSGruTu!$C$18,"")</f>
        <v/>
      </c>
      <c r="E164" s="2" t="str">
        <f>IF(Mannschaftsmeldebogen_KiSGruTu!D205&lt;&gt;"",Mannschaftsmeldebogen_KiSGruTu!D205,"")</f>
        <v/>
      </c>
      <c r="F164" s="2" t="str">
        <f>IF(Mannschaftsmeldebogen_KiSGruTu!E205&lt;&gt;"",Mannschaftsmeldebogen_KiSGruTu!E205,"")</f>
        <v/>
      </c>
      <c r="G164" s="2" t="str">
        <f>IF(Mannschaftsmeldebogen_KiSGruTu!F205&lt;&gt;"",Mannschaftsmeldebogen_KiSGruTu!F205,"")</f>
        <v/>
      </c>
      <c r="H164" s="2" t="str">
        <f>IF(Mannschaftsmeldebogen_KiSGruTu!G205&lt;&gt;"",Mannschaftsmeldebogen_KiSGruTu!G205,"")</f>
        <v/>
      </c>
    </row>
    <row r="165" spans="2:8" x14ac:dyDescent="0.15">
      <c r="B165" s="2" t="str">
        <f>IF(Tabelle1848[[#This Row],[Nachname]]&lt;&gt;"",Mannschaftsmeldebogen_KiSGruTu!$B$3,"")</f>
        <v/>
      </c>
      <c r="C165" s="2" t="str">
        <f>IF(Tabelle1848[[#This Row],[Nachname]]&lt;&gt;"",Mannschaftsmeldebogen_KiSGruTu!$B$18,"")</f>
        <v/>
      </c>
      <c r="D165" s="2" t="str">
        <f>IF(Tabelle1848[[#This Row],[Nachname]]&lt;&gt;"",Mannschaftsmeldebogen_KiSGruTu!$C$18,"")</f>
        <v/>
      </c>
      <c r="E165" s="2" t="str">
        <f>IF(Mannschaftsmeldebogen_KiSGruTu!D206&lt;&gt;"",Mannschaftsmeldebogen_KiSGruTu!D206,"")</f>
        <v/>
      </c>
      <c r="F165" s="2" t="str">
        <f>IF(Mannschaftsmeldebogen_KiSGruTu!E206&lt;&gt;"",Mannschaftsmeldebogen_KiSGruTu!E206,"")</f>
        <v/>
      </c>
      <c r="G165" s="2" t="str">
        <f>IF(Mannschaftsmeldebogen_KiSGruTu!F206&lt;&gt;"",Mannschaftsmeldebogen_KiSGruTu!F206,"")</f>
        <v/>
      </c>
      <c r="H165" s="2" t="str">
        <f>IF(Mannschaftsmeldebogen_KiSGruTu!G206&lt;&gt;"",Mannschaftsmeldebogen_KiSGruTu!G206,"")</f>
        <v/>
      </c>
    </row>
    <row r="166" spans="2:8" x14ac:dyDescent="0.15">
      <c r="B166" s="2" t="str">
        <f>IF(Tabelle1848[[#This Row],[Nachname]]&lt;&gt;"",Mannschaftsmeldebogen_KiSGruTu!$B$3,"")</f>
        <v/>
      </c>
      <c r="C166" s="2" t="str">
        <f>IF(Tabelle1848[[#This Row],[Nachname]]&lt;&gt;"",Mannschaftsmeldebogen_KiSGruTu!$B$18,"")</f>
        <v/>
      </c>
      <c r="D166" s="2" t="str">
        <f>IF(Tabelle1848[[#This Row],[Nachname]]&lt;&gt;"",Mannschaftsmeldebogen_KiSGruTu!$C$18,"")</f>
        <v/>
      </c>
      <c r="E166" s="2" t="str">
        <f>IF(Mannschaftsmeldebogen_KiSGruTu!D207&lt;&gt;"",Mannschaftsmeldebogen_KiSGruTu!D207,"")</f>
        <v/>
      </c>
      <c r="F166" s="2" t="str">
        <f>IF(Mannschaftsmeldebogen_KiSGruTu!E207&lt;&gt;"",Mannschaftsmeldebogen_KiSGruTu!E207,"")</f>
        <v/>
      </c>
      <c r="G166" s="2" t="str">
        <f>IF(Mannschaftsmeldebogen_KiSGruTu!F207&lt;&gt;"",Mannschaftsmeldebogen_KiSGruTu!F207,"")</f>
        <v/>
      </c>
      <c r="H166" s="2" t="str">
        <f>IF(Mannschaftsmeldebogen_KiSGruTu!G207&lt;&gt;"",Mannschaftsmeldebogen_KiSGruTu!G207,"")</f>
        <v/>
      </c>
    </row>
    <row r="167" spans="2:8" x14ac:dyDescent="0.15">
      <c r="B167" s="2" t="str">
        <f>IF(Tabelle1848[[#This Row],[Nachname]]&lt;&gt;"",Mannschaftsmeldebogen_KiSGruTu!$B$3,"")</f>
        <v/>
      </c>
      <c r="C167" s="2" t="str">
        <f>IF(Tabelle1848[[#This Row],[Nachname]]&lt;&gt;"",Mannschaftsmeldebogen_KiSGruTu!$B$18,"")</f>
        <v/>
      </c>
      <c r="D167" s="2" t="str">
        <f>IF(Tabelle1848[[#This Row],[Nachname]]&lt;&gt;"",Mannschaftsmeldebogen_KiSGruTu!$C$18,"")</f>
        <v/>
      </c>
      <c r="E167" s="2" t="str">
        <f>IF(Mannschaftsmeldebogen_KiSGruTu!D208&lt;&gt;"",Mannschaftsmeldebogen_KiSGruTu!D208,"")</f>
        <v/>
      </c>
      <c r="F167" s="2" t="str">
        <f>IF(Mannschaftsmeldebogen_KiSGruTu!E208&lt;&gt;"",Mannschaftsmeldebogen_KiSGruTu!E208,"")</f>
        <v/>
      </c>
      <c r="G167" s="2" t="str">
        <f>IF(Mannschaftsmeldebogen_KiSGruTu!F208&lt;&gt;"",Mannschaftsmeldebogen_KiSGruTu!F208,"")</f>
        <v/>
      </c>
      <c r="H167" s="2" t="str">
        <f>IF(Mannschaftsmeldebogen_KiSGruTu!G208&lt;&gt;"",Mannschaftsmeldebogen_KiSGruTu!G208,"")</f>
        <v/>
      </c>
    </row>
    <row r="168" spans="2:8" x14ac:dyDescent="0.15">
      <c r="B168" s="2" t="str">
        <f>IF(Tabelle1848[[#This Row],[Nachname]]&lt;&gt;"",Mannschaftsmeldebogen_KiSGruTu!$B$3,"")</f>
        <v/>
      </c>
      <c r="C168" s="2" t="str">
        <f>IF(Tabelle1848[[#This Row],[Nachname]]&lt;&gt;"",Mannschaftsmeldebogen_KiSGruTu!$B$18,"")</f>
        <v/>
      </c>
      <c r="D168" s="2" t="str">
        <f>IF(Tabelle1848[[#This Row],[Nachname]]&lt;&gt;"",Mannschaftsmeldebogen_KiSGruTu!$C$18,"")</f>
        <v/>
      </c>
      <c r="E168" s="2" t="str">
        <f>IF(Mannschaftsmeldebogen_KiSGruTu!D209&lt;&gt;"",Mannschaftsmeldebogen_KiSGruTu!D209,"")</f>
        <v/>
      </c>
      <c r="F168" s="2" t="str">
        <f>IF(Mannschaftsmeldebogen_KiSGruTu!E209&lt;&gt;"",Mannschaftsmeldebogen_KiSGruTu!E209,"")</f>
        <v/>
      </c>
      <c r="G168" s="2" t="str">
        <f>IF(Mannschaftsmeldebogen_KiSGruTu!F209&lt;&gt;"",Mannschaftsmeldebogen_KiSGruTu!F209,"")</f>
        <v/>
      </c>
      <c r="H168" s="2" t="str">
        <f>IF(Mannschaftsmeldebogen_KiSGruTu!G209&lt;&gt;"",Mannschaftsmeldebogen_KiSGruTu!G209,"")</f>
        <v/>
      </c>
    </row>
    <row r="169" spans="2:8" x14ac:dyDescent="0.15">
      <c r="B169" s="2" t="str">
        <f>IF(Tabelle1848[[#This Row],[Nachname]]&lt;&gt;"",Mannschaftsmeldebogen_KiSGruTu!$B$3,"")</f>
        <v/>
      </c>
      <c r="C169" s="2" t="str">
        <f>IF(Tabelle1848[[#This Row],[Nachname]]&lt;&gt;"",Mannschaftsmeldebogen_KiSGruTu!$B$18,"")</f>
        <v/>
      </c>
      <c r="D169" s="2" t="str">
        <f>IF(Tabelle1848[[#This Row],[Nachname]]&lt;&gt;"",Mannschaftsmeldebogen_KiSGruTu!$C$18,"")</f>
        <v/>
      </c>
      <c r="E169" s="2" t="str">
        <f>IF(Mannschaftsmeldebogen_KiSGruTu!D210&lt;&gt;"",Mannschaftsmeldebogen_KiSGruTu!D210,"")</f>
        <v/>
      </c>
      <c r="F169" s="2" t="str">
        <f>IF(Mannschaftsmeldebogen_KiSGruTu!E210&lt;&gt;"",Mannschaftsmeldebogen_KiSGruTu!E210,"")</f>
        <v/>
      </c>
      <c r="G169" s="2" t="str">
        <f>IF(Mannschaftsmeldebogen_KiSGruTu!F210&lt;&gt;"",Mannschaftsmeldebogen_KiSGruTu!F210,"")</f>
        <v/>
      </c>
      <c r="H169" s="2" t="str">
        <f>IF(Mannschaftsmeldebogen_KiSGruTu!G210&lt;&gt;"",Mannschaftsmeldebogen_KiSGruTu!G210,"")</f>
        <v/>
      </c>
    </row>
    <row r="170" spans="2:8" x14ac:dyDescent="0.15">
      <c r="B170" s="2" t="str">
        <f>IF(Tabelle1848[[#This Row],[Nachname]]&lt;&gt;"",Mannschaftsmeldebogen_KiSGruTu!$B$3,"")</f>
        <v/>
      </c>
      <c r="C170" s="2" t="str">
        <f>IF(Tabelle1848[[#This Row],[Nachname]]&lt;&gt;"",Mannschaftsmeldebogen_KiSGruTu!$B$18,"")</f>
        <v/>
      </c>
      <c r="D170" s="2" t="str">
        <f>IF(Tabelle1848[[#This Row],[Nachname]]&lt;&gt;"",Mannschaftsmeldebogen_KiSGruTu!$C$18,"")</f>
        <v/>
      </c>
      <c r="E170" s="2" t="str">
        <f>IF(Mannschaftsmeldebogen_KiSGruTu!D211&lt;&gt;"",Mannschaftsmeldebogen_KiSGruTu!D211,"")</f>
        <v/>
      </c>
      <c r="F170" s="2" t="str">
        <f>IF(Mannschaftsmeldebogen_KiSGruTu!E211&lt;&gt;"",Mannschaftsmeldebogen_KiSGruTu!E211,"")</f>
        <v/>
      </c>
      <c r="G170" s="2" t="str">
        <f>IF(Mannschaftsmeldebogen_KiSGruTu!F211&lt;&gt;"",Mannschaftsmeldebogen_KiSGruTu!F211,"")</f>
        <v/>
      </c>
      <c r="H170" s="2" t="str">
        <f>IF(Mannschaftsmeldebogen_KiSGruTu!G211&lt;&gt;"",Mannschaftsmeldebogen_KiSGruTu!G211,"")</f>
        <v/>
      </c>
    </row>
    <row r="171" spans="2:8" x14ac:dyDescent="0.15">
      <c r="B171" s="2" t="str">
        <f>IF(Tabelle1848[[#This Row],[Nachname]]&lt;&gt;"",Mannschaftsmeldebogen_KiSGruTu!$B$3,"")</f>
        <v/>
      </c>
      <c r="C171" s="2" t="str">
        <f>IF(Tabelle1848[[#This Row],[Nachname]]&lt;&gt;"",Mannschaftsmeldebogen_KiSGruTu!$B$18,"")</f>
        <v/>
      </c>
      <c r="D171" s="2" t="str">
        <f>IF(Tabelle1848[[#This Row],[Nachname]]&lt;&gt;"",Mannschaftsmeldebogen_KiSGruTu!$C$18,"")</f>
        <v/>
      </c>
      <c r="E171" s="2" t="str">
        <f>IF(Mannschaftsmeldebogen_KiSGruTu!D212&lt;&gt;"",Mannschaftsmeldebogen_KiSGruTu!D212,"")</f>
        <v/>
      </c>
      <c r="F171" s="2" t="str">
        <f>IF(Mannschaftsmeldebogen_KiSGruTu!E212&lt;&gt;"",Mannschaftsmeldebogen_KiSGruTu!E212,"")</f>
        <v/>
      </c>
      <c r="G171" s="2" t="str">
        <f>IF(Mannschaftsmeldebogen_KiSGruTu!F212&lt;&gt;"",Mannschaftsmeldebogen_KiSGruTu!F212,"")</f>
        <v/>
      </c>
      <c r="H171" s="2" t="str">
        <f>IF(Mannschaftsmeldebogen_KiSGruTu!G212&lt;&gt;"",Mannschaftsmeldebogen_KiSGruTu!G212,"")</f>
        <v/>
      </c>
    </row>
    <row r="172" spans="2:8" x14ac:dyDescent="0.15">
      <c r="B172" s="2" t="str">
        <f>IF(Tabelle1848[[#This Row],[Nachname]]&lt;&gt;"",Mannschaftsmeldebogen_KiSGruTu!$B$3,"")</f>
        <v/>
      </c>
      <c r="C172" s="2" t="str">
        <f>IF(Tabelle1848[[#This Row],[Nachname]]&lt;&gt;"",Mannschaftsmeldebogen_KiSGruTu!$B$18,"")</f>
        <v/>
      </c>
      <c r="D172" s="2" t="str">
        <f>IF(Tabelle1848[[#This Row],[Nachname]]&lt;&gt;"",Mannschaftsmeldebogen_KiSGruTu!$C$18,"")</f>
        <v/>
      </c>
      <c r="E172" s="2" t="str">
        <f>IF(Mannschaftsmeldebogen_KiSGruTu!D213&lt;&gt;"",Mannschaftsmeldebogen_KiSGruTu!D213,"")</f>
        <v/>
      </c>
      <c r="F172" s="2" t="str">
        <f>IF(Mannschaftsmeldebogen_KiSGruTu!E213&lt;&gt;"",Mannschaftsmeldebogen_KiSGruTu!E213,"")</f>
        <v/>
      </c>
      <c r="G172" s="2" t="str">
        <f>IF(Mannschaftsmeldebogen_KiSGruTu!F213&lt;&gt;"",Mannschaftsmeldebogen_KiSGruTu!F213,"")</f>
        <v/>
      </c>
      <c r="H172" s="2" t="str">
        <f>IF(Mannschaftsmeldebogen_KiSGruTu!G213&lt;&gt;"",Mannschaftsmeldebogen_KiSGruTu!G213,"")</f>
        <v/>
      </c>
    </row>
    <row r="173" spans="2:8" x14ac:dyDescent="0.15">
      <c r="B173" s="2" t="str">
        <f>IF(Tabelle1848[[#This Row],[Nachname]]&lt;&gt;"",Mannschaftsmeldebogen_KiSGruTu!$B$3,"")</f>
        <v/>
      </c>
      <c r="C173" s="2" t="str">
        <f>IF(Tabelle1848[[#This Row],[Nachname]]&lt;&gt;"",Mannschaftsmeldebogen_KiSGruTu!$B$18,"")</f>
        <v/>
      </c>
      <c r="D173" s="2" t="str">
        <f>IF(Tabelle1848[[#This Row],[Nachname]]&lt;&gt;"",Mannschaftsmeldebogen_KiSGruTu!$C$18,"")</f>
        <v/>
      </c>
      <c r="E173" s="2" t="str">
        <f>IF(Mannschaftsmeldebogen_KiSGruTu!D214&lt;&gt;"",Mannschaftsmeldebogen_KiSGruTu!D214,"")</f>
        <v/>
      </c>
      <c r="F173" s="2" t="str">
        <f>IF(Mannschaftsmeldebogen_KiSGruTu!E214&lt;&gt;"",Mannschaftsmeldebogen_KiSGruTu!E214,"")</f>
        <v/>
      </c>
      <c r="G173" s="2" t="str">
        <f>IF(Mannschaftsmeldebogen_KiSGruTu!F214&lt;&gt;"",Mannschaftsmeldebogen_KiSGruTu!F214,"")</f>
        <v/>
      </c>
      <c r="H173" s="2" t="str">
        <f>IF(Mannschaftsmeldebogen_KiSGruTu!G214&lt;&gt;"",Mannschaftsmeldebogen_KiSGruTu!G214,"")</f>
        <v/>
      </c>
    </row>
    <row r="174" spans="2:8" x14ac:dyDescent="0.15">
      <c r="B174" s="2" t="str">
        <f>IF(Tabelle1848[[#This Row],[Nachname]]&lt;&gt;"",Mannschaftsmeldebogen_KiSGruTu!$B$3,"")</f>
        <v/>
      </c>
      <c r="C174" s="2" t="str">
        <f>IF(Tabelle1848[[#This Row],[Nachname]]&lt;&gt;"",Mannschaftsmeldebogen_KiSGruTu!$B$18,"")</f>
        <v/>
      </c>
      <c r="D174" s="2" t="str">
        <f>IF(Tabelle1848[[#This Row],[Nachname]]&lt;&gt;"",Mannschaftsmeldebogen_KiSGruTu!$C$18,"")</f>
        <v/>
      </c>
      <c r="E174" s="2" t="str">
        <f>IF(Mannschaftsmeldebogen_KiSGruTu!D215&lt;&gt;"",Mannschaftsmeldebogen_KiSGruTu!D215,"")</f>
        <v/>
      </c>
      <c r="F174" s="2" t="str">
        <f>IF(Mannschaftsmeldebogen_KiSGruTu!E215&lt;&gt;"",Mannschaftsmeldebogen_KiSGruTu!E215,"")</f>
        <v/>
      </c>
      <c r="G174" s="2" t="str">
        <f>IF(Mannschaftsmeldebogen_KiSGruTu!F215&lt;&gt;"",Mannschaftsmeldebogen_KiSGruTu!F215,"")</f>
        <v/>
      </c>
      <c r="H174" s="2" t="str">
        <f>IF(Mannschaftsmeldebogen_KiSGruTu!G215&lt;&gt;"",Mannschaftsmeldebogen_KiSGruTu!G215,"")</f>
        <v/>
      </c>
    </row>
    <row r="175" spans="2:8" x14ac:dyDescent="0.15">
      <c r="B175" s="2" t="str">
        <f>IF(Tabelle1848[[#This Row],[Nachname]]&lt;&gt;"",Mannschaftsmeldebogen_KiSGruTu!$B$3,"")</f>
        <v/>
      </c>
      <c r="C175" s="2" t="str">
        <f>IF(Tabelle1848[[#This Row],[Nachname]]&lt;&gt;"",Mannschaftsmeldebogen_KiSGruTu!$B$18,"")</f>
        <v/>
      </c>
      <c r="D175" s="2" t="str">
        <f>IF(Tabelle1848[[#This Row],[Nachname]]&lt;&gt;"",Mannschaftsmeldebogen_KiSGruTu!$C$18,"")</f>
        <v/>
      </c>
      <c r="E175" s="2" t="str">
        <f>IF(Mannschaftsmeldebogen_KiSGruTu!D216&lt;&gt;"",Mannschaftsmeldebogen_KiSGruTu!D216,"")</f>
        <v/>
      </c>
      <c r="F175" s="2" t="str">
        <f>IF(Mannschaftsmeldebogen_KiSGruTu!E216&lt;&gt;"",Mannschaftsmeldebogen_KiSGruTu!E216,"")</f>
        <v/>
      </c>
      <c r="G175" s="2" t="str">
        <f>IF(Mannschaftsmeldebogen_KiSGruTu!F216&lt;&gt;"",Mannschaftsmeldebogen_KiSGruTu!F216,"")</f>
        <v/>
      </c>
      <c r="H175" s="2" t="str">
        <f>IF(Mannschaftsmeldebogen_KiSGruTu!G216&lt;&gt;"",Mannschaftsmeldebogen_KiSGruTu!G216,"")</f>
        <v/>
      </c>
    </row>
    <row r="176" spans="2:8" x14ac:dyDescent="0.15">
      <c r="B176" s="2" t="str">
        <f>IF(Tabelle1848[[#This Row],[Nachname]]&lt;&gt;"",Mannschaftsmeldebogen_KiSGruTu!$B$3,"")</f>
        <v/>
      </c>
      <c r="C176" s="2" t="str">
        <f>IF(Tabelle1848[[#This Row],[Nachname]]&lt;&gt;"",Mannschaftsmeldebogen_KiSGruTu!$B$18,"")</f>
        <v/>
      </c>
      <c r="D176" s="2" t="str">
        <f>IF(Tabelle1848[[#This Row],[Nachname]]&lt;&gt;"",Mannschaftsmeldebogen_KiSGruTu!$C$18,"")</f>
        <v/>
      </c>
      <c r="E176" s="2" t="str">
        <f>IF(Mannschaftsmeldebogen_KiSGruTu!D217&lt;&gt;"",Mannschaftsmeldebogen_KiSGruTu!D217,"")</f>
        <v/>
      </c>
      <c r="F176" s="2" t="str">
        <f>IF(Mannschaftsmeldebogen_KiSGruTu!E217&lt;&gt;"",Mannschaftsmeldebogen_KiSGruTu!E217,"")</f>
        <v/>
      </c>
      <c r="G176" s="2" t="str">
        <f>IF(Mannschaftsmeldebogen_KiSGruTu!F217&lt;&gt;"",Mannschaftsmeldebogen_KiSGruTu!F217,"")</f>
        <v/>
      </c>
      <c r="H176" s="2" t="str">
        <f>IF(Mannschaftsmeldebogen_KiSGruTu!G217&lt;&gt;"",Mannschaftsmeldebogen_KiSGruTu!G217,"")</f>
        <v/>
      </c>
    </row>
    <row r="177" spans="2:8" x14ac:dyDescent="0.15">
      <c r="B177" s="2" t="str">
        <f>IF(Tabelle1848[[#This Row],[Nachname]]&lt;&gt;"",Mannschaftsmeldebogen_KiSGruTu!$B$3,"")</f>
        <v/>
      </c>
      <c r="C177" s="2" t="str">
        <f>IF(Tabelle1848[[#This Row],[Nachname]]&lt;&gt;"",Mannschaftsmeldebogen_KiSGruTu!$B$18,"")</f>
        <v/>
      </c>
      <c r="D177" s="2" t="str">
        <f>IF(Tabelle1848[[#This Row],[Nachname]]&lt;&gt;"",Mannschaftsmeldebogen_KiSGruTu!$C$18,"")</f>
        <v/>
      </c>
      <c r="E177" s="2" t="str">
        <f>IF(Mannschaftsmeldebogen_KiSGruTu!D218&lt;&gt;"",Mannschaftsmeldebogen_KiSGruTu!D218,"")</f>
        <v/>
      </c>
      <c r="F177" s="2" t="str">
        <f>IF(Mannschaftsmeldebogen_KiSGruTu!E218&lt;&gt;"",Mannschaftsmeldebogen_KiSGruTu!E218,"")</f>
        <v/>
      </c>
      <c r="G177" s="2" t="str">
        <f>IF(Mannschaftsmeldebogen_KiSGruTu!F218&lt;&gt;"",Mannschaftsmeldebogen_KiSGruTu!F218,"")</f>
        <v/>
      </c>
      <c r="H177" s="2" t="str">
        <f>IF(Mannschaftsmeldebogen_KiSGruTu!G218&lt;&gt;"",Mannschaftsmeldebogen_KiSGruTu!G218,"")</f>
        <v/>
      </c>
    </row>
    <row r="178" spans="2:8" x14ac:dyDescent="0.15">
      <c r="B178" s="2" t="str">
        <f>IF(Tabelle1848[[#This Row],[Nachname]]&lt;&gt;"",Mannschaftsmeldebogen_KiSGruTu!$B$3,"")</f>
        <v/>
      </c>
      <c r="C178" s="2" t="str">
        <f>IF(Tabelle1848[[#This Row],[Nachname]]&lt;&gt;"",Mannschaftsmeldebogen_KiSGruTu!$B$18,"")</f>
        <v/>
      </c>
      <c r="D178" s="2" t="str">
        <f>IF(Tabelle1848[[#This Row],[Nachname]]&lt;&gt;"",Mannschaftsmeldebogen_KiSGruTu!$C$18,"")</f>
        <v/>
      </c>
      <c r="E178" s="2" t="str">
        <f>IF(Mannschaftsmeldebogen_KiSGruTu!D219&lt;&gt;"",Mannschaftsmeldebogen_KiSGruTu!D219,"")</f>
        <v/>
      </c>
      <c r="F178" s="2" t="str">
        <f>IF(Mannschaftsmeldebogen_KiSGruTu!E219&lt;&gt;"",Mannschaftsmeldebogen_KiSGruTu!E219,"")</f>
        <v/>
      </c>
      <c r="G178" s="2" t="str">
        <f>IF(Mannschaftsmeldebogen_KiSGruTu!F219&lt;&gt;"",Mannschaftsmeldebogen_KiSGruTu!F219,"")</f>
        <v/>
      </c>
      <c r="H178" s="2" t="str">
        <f>IF(Mannschaftsmeldebogen_KiSGruTu!G219&lt;&gt;"",Mannschaftsmeldebogen_KiSGruTu!G219,"")</f>
        <v/>
      </c>
    </row>
    <row r="179" spans="2:8" x14ac:dyDescent="0.15">
      <c r="B179" s="2" t="str">
        <f>IF(Tabelle1848[[#This Row],[Nachname]]&lt;&gt;"",Mannschaftsmeldebogen_KiSGruTu!$B$3,"")</f>
        <v/>
      </c>
      <c r="C179" s="2" t="str">
        <f>IF(Tabelle1848[[#This Row],[Nachname]]&lt;&gt;"",Mannschaftsmeldebogen_KiSGruTu!$B$19,"")</f>
        <v/>
      </c>
      <c r="D179" s="2" t="str">
        <f>IF(Tabelle1848[[#This Row],[Nachname]]&lt;&gt;"",Mannschaftsmeldebogen_KiSGruTu!$C$19,"")</f>
        <v/>
      </c>
      <c r="E179" s="2" t="str">
        <f>IF(Mannschaftsmeldebogen_KiSGruTu!D222&lt;&gt;"",Mannschaftsmeldebogen_KiSGruTu!D222,"")</f>
        <v/>
      </c>
      <c r="F179" s="2" t="str">
        <f>IF(Mannschaftsmeldebogen_KiSGruTu!E222&lt;&gt;"",Mannschaftsmeldebogen_KiSGruTu!E222,"")</f>
        <v/>
      </c>
      <c r="G179" s="2" t="str">
        <f>IF(Mannschaftsmeldebogen_KiSGruTu!F222&lt;&gt;"",Mannschaftsmeldebogen_KiSGruTu!F222,"")</f>
        <v/>
      </c>
      <c r="H179" s="2" t="str">
        <f>IF(Mannschaftsmeldebogen_KiSGruTu!G222&lt;&gt;"",Mannschaftsmeldebogen_KiSGruTu!G222,"")</f>
        <v/>
      </c>
    </row>
    <row r="180" spans="2:8" x14ac:dyDescent="0.15">
      <c r="B180" s="2" t="str">
        <f>IF(Tabelle1848[[#This Row],[Nachname]]&lt;&gt;"",Mannschaftsmeldebogen_KiSGruTu!$B$3,"")</f>
        <v/>
      </c>
      <c r="C180" s="2" t="str">
        <f>IF(Tabelle1848[[#This Row],[Nachname]]&lt;&gt;"",Mannschaftsmeldebogen_KiSGruTu!$B$19,"")</f>
        <v/>
      </c>
      <c r="D180" s="2" t="str">
        <f>IF(Tabelle1848[[#This Row],[Nachname]]&lt;&gt;"",Mannschaftsmeldebogen_KiSGruTu!$C$19,"")</f>
        <v/>
      </c>
      <c r="E180" s="2" t="str">
        <f>IF(Mannschaftsmeldebogen_KiSGruTu!D223&lt;&gt;"",Mannschaftsmeldebogen_KiSGruTu!D223,"")</f>
        <v/>
      </c>
      <c r="F180" s="2" t="str">
        <f>IF(Mannschaftsmeldebogen_KiSGruTu!E223&lt;&gt;"",Mannschaftsmeldebogen_KiSGruTu!E223,"")</f>
        <v/>
      </c>
      <c r="G180" s="2" t="str">
        <f>IF(Mannschaftsmeldebogen_KiSGruTu!F223&lt;&gt;"",Mannschaftsmeldebogen_KiSGruTu!F223,"")</f>
        <v/>
      </c>
      <c r="H180" s="2" t="str">
        <f>IF(Mannschaftsmeldebogen_KiSGruTu!G223&lt;&gt;"",Mannschaftsmeldebogen_KiSGruTu!G223,"")</f>
        <v/>
      </c>
    </row>
    <row r="181" spans="2:8" x14ac:dyDescent="0.15">
      <c r="B181" s="2" t="str">
        <f>IF(Tabelle1848[[#This Row],[Nachname]]&lt;&gt;"",Mannschaftsmeldebogen_KiSGruTu!$B$3,"")</f>
        <v/>
      </c>
      <c r="C181" s="2" t="str">
        <f>IF(Tabelle1848[[#This Row],[Nachname]]&lt;&gt;"",Mannschaftsmeldebogen_KiSGruTu!$B$19,"")</f>
        <v/>
      </c>
      <c r="D181" s="2" t="str">
        <f>IF(Tabelle1848[[#This Row],[Nachname]]&lt;&gt;"",Mannschaftsmeldebogen_KiSGruTu!$C$19,"")</f>
        <v/>
      </c>
      <c r="E181" s="2" t="str">
        <f>IF(Mannschaftsmeldebogen_KiSGruTu!D224&lt;&gt;"",Mannschaftsmeldebogen_KiSGruTu!D224,"")</f>
        <v/>
      </c>
      <c r="F181" s="2" t="str">
        <f>IF(Mannschaftsmeldebogen_KiSGruTu!E224&lt;&gt;"",Mannschaftsmeldebogen_KiSGruTu!E224,"")</f>
        <v/>
      </c>
      <c r="G181" s="2" t="str">
        <f>IF(Mannschaftsmeldebogen_KiSGruTu!F224&lt;&gt;"",Mannschaftsmeldebogen_KiSGruTu!F224,"")</f>
        <v/>
      </c>
      <c r="H181" s="2" t="str">
        <f>IF(Mannschaftsmeldebogen_KiSGruTu!G224&lt;&gt;"",Mannschaftsmeldebogen_KiSGruTu!G224,"")</f>
        <v/>
      </c>
    </row>
    <row r="182" spans="2:8" x14ac:dyDescent="0.15">
      <c r="B182" s="2" t="str">
        <f>IF(Tabelle1848[[#This Row],[Nachname]]&lt;&gt;"",Mannschaftsmeldebogen_KiSGruTu!$B$3,"")</f>
        <v/>
      </c>
      <c r="C182" s="2" t="str">
        <f>IF(Tabelle1848[[#This Row],[Nachname]]&lt;&gt;"",Mannschaftsmeldebogen_KiSGruTu!$B$19,"")</f>
        <v/>
      </c>
      <c r="D182" s="2" t="str">
        <f>IF(Tabelle1848[[#This Row],[Nachname]]&lt;&gt;"",Mannschaftsmeldebogen_KiSGruTu!$C$19,"")</f>
        <v/>
      </c>
      <c r="E182" s="2" t="str">
        <f>IF(Mannschaftsmeldebogen_KiSGruTu!D225&lt;&gt;"",Mannschaftsmeldebogen_KiSGruTu!D225,"")</f>
        <v/>
      </c>
      <c r="F182" s="2" t="str">
        <f>IF(Mannschaftsmeldebogen_KiSGruTu!E225&lt;&gt;"",Mannschaftsmeldebogen_KiSGruTu!E225,"")</f>
        <v/>
      </c>
      <c r="G182" s="2" t="str">
        <f>IF(Mannschaftsmeldebogen_KiSGruTu!F225&lt;&gt;"",Mannschaftsmeldebogen_KiSGruTu!F225,"")</f>
        <v/>
      </c>
      <c r="H182" s="2" t="str">
        <f>IF(Mannschaftsmeldebogen_KiSGruTu!G225&lt;&gt;"",Mannschaftsmeldebogen_KiSGruTu!G225,"")</f>
        <v/>
      </c>
    </row>
    <row r="183" spans="2:8" x14ac:dyDescent="0.15">
      <c r="B183" s="2" t="str">
        <f>IF(Tabelle1848[[#This Row],[Nachname]]&lt;&gt;"",Mannschaftsmeldebogen_KiSGruTu!$B$3,"")</f>
        <v/>
      </c>
      <c r="C183" s="2" t="str">
        <f>IF(Tabelle1848[[#This Row],[Nachname]]&lt;&gt;"",Mannschaftsmeldebogen_KiSGruTu!$B$19,"")</f>
        <v/>
      </c>
      <c r="D183" s="2" t="str">
        <f>IF(Tabelle1848[[#This Row],[Nachname]]&lt;&gt;"",Mannschaftsmeldebogen_KiSGruTu!$C$19,"")</f>
        <v/>
      </c>
      <c r="E183" s="2" t="str">
        <f>IF(Mannschaftsmeldebogen_KiSGruTu!D226&lt;&gt;"",Mannschaftsmeldebogen_KiSGruTu!D226,"")</f>
        <v/>
      </c>
      <c r="F183" s="2" t="str">
        <f>IF(Mannschaftsmeldebogen_KiSGruTu!E226&lt;&gt;"",Mannschaftsmeldebogen_KiSGruTu!E226,"")</f>
        <v/>
      </c>
      <c r="G183" s="2" t="str">
        <f>IF(Mannschaftsmeldebogen_KiSGruTu!F226&lt;&gt;"",Mannschaftsmeldebogen_KiSGruTu!F226,"")</f>
        <v/>
      </c>
      <c r="H183" s="2" t="str">
        <f>IF(Mannschaftsmeldebogen_KiSGruTu!G226&lt;&gt;"",Mannschaftsmeldebogen_KiSGruTu!G226,"")</f>
        <v/>
      </c>
    </row>
    <row r="184" spans="2:8" x14ac:dyDescent="0.15">
      <c r="B184" s="2" t="str">
        <f>IF(Tabelle1848[[#This Row],[Nachname]]&lt;&gt;"",Mannschaftsmeldebogen_KiSGruTu!$B$3,"")</f>
        <v/>
      </c>
      <c r="C184" s="2" t="str">
        <f>IF(Tabelle1848[[#This Row],[Nachname]]&lt;&gt;"",Mannschaftsmeldebogen_KiSGruTu!$B$19,"")</f>
        <v/>
      </c>
      <c r="D184" s="2" t="str">
        <f>IF(Tabelle1848[[#This Row],[Nachname]]&lt;&gt;"",Mannschaftsmeldebogen_KiSGruTu!$C$19,"")</f>
        <v/>
      </c>
      <c r="E184" s="2" t="str">
        <f>IF(Mannschaftsmeldebogen_KiSGruTu!D227&lt;&gt;"",Mannschaftsmeldebogen_KiSGruTu!D227,"")</f>
        <v/>
      </c>
      <c r="F184" s="2" t="str">
        <f>IF(Mannschaftsmeldebogen_KiSGruTu!E227&lt;&gt;"",Mannschaftsmeldebogen_KiSGruTu!E227,"")</f>
        <v/>
      </c>
      <c r="G184" s="2" t="str">
        <f>IF(Mannschaftsmeldebogen_KiSGruTu!F227&lt;&gt;"",Mannschaftsmeldebogen_KiSGruTu!F227,"")</f>
        <v/>
      </c>
      <c r="H184" s="2" t="str">
        <f>IF(Mannschaftsmeldebogen_KiSGruTu!G227&lt;&gt;"",Mannschaftsmeldebogen_KiSGruTu!G227,"")</f>
        <v/>
      </c>
    </row>
    <row r="185" spans="2:8" x14ac:dyDescent="0.15">
      <c r="B185" s="2" t="str">
        <f>IF(Tabelle1848[[#This Row],[Nachname]]&lt;&gt;"",Mannschaftsmeldebogen_KiSGruTu!$B$3,"")</f>
        <v/>
      </c>
      <c r="C185" s="2" t="str">
        <f>IF(Tabelle1848[[#This Row],[Nachname]]&lt;&gt;"",Mannschaftsmeldebogen_KiSGruTu!$B$19,"")</f>
        <v/>
      </c>
      <c r="D185" s="2" t="str">
        <f>IF(Tabelle1848[[#This Row],[Nachname]]&lt;&gt;"",Mannschaftsmeldebogen_KiSGruTu!$C$19,"")</f>
        <v/>
      </c>
      <c r="E185" s="2" t="str">
        <f>IF(Mannschaftsmeldebogen_KiSGruTu!D228&lt;&gt;"",Mannschaftsmeldebogen_KiSGruTu!D228,"")</f>
        <v/>
      </c>
      <c r="F185" s="2" t="str">
        <f>IF(Mannschaftsmeldebogen_KiSGruTu!E228&lt;&gt;"",Mannschaftsmeldebogen_KiSGruTu!E228,"")</f>
        <v/>
      </c>
      <c r="G185" s="2" t="str">
        <f>IF(Mannschaftsmeldebogen_KiSGruTu!F228&lt;&gt;"",Mannschaftsmeldebogen_KiSGruTu!F228,"")</f>
        <v/>
      </c>
      <c r="H185" s="2" t="str">
        <f>IF(Mannschaftsmeldebogen_KiSGruTu!G228&lt;&gt;"",Mannschaftsmeldebogen_KiSGruTu!G228,"")</f>
        <v/>
      </c>
    </row>
    <row r="186" spans="2:8" x14ac:dyDescent="0.15">
      <c r="B186" s="2" t="str">
        <f>IF(Tabelle1848[[#This Row],[Nachname]]&lt;&gt;"",Mannschaftsmeldebogen_KiSGruTu!$B$3,"")</f>
        <v/>
      </c>
      <c r="C186" s="2" t="str">
        <f>IF(Tabelle1848[[#This Row],[Nachname]]&lt;&gt;"",Mannschaftsmeldebogen_KiSGruTu!$B$19,"")</f>
        <v/>
      </c>
      <c r="D186" s="2" t="str">
        <f>IF(Tabelle1848[[#This Row],[Nachname]]&lt;&gt;"",Mannschaftsmeldebogen_KiSGruTu!$C$19,"")</f>
        <v/>
      </c>
      <c r="E186" s="2" t="str">
        <f>IF(Mannschaftsmeldebogen_KiSGruTu!D229&lt;&gt;"",Mannschaftsmeldebogen_KiSGruTu!D229,"")</f>
        <v/>
      </c>
      <c r="F186" s="2" t="str">
        <f>IF(Mannschaftsmeldebogen_KiSGruTu!E229&lt;&gt;"",Mannschaftsmeldebogen_KiSGruTu!E229,"")</f>
        <v/>
      </c>
      <c r="G186" s="2" t="str">
        <f>IF(Mannschaftsmeldebogen_KiSGruTu!F229&lt;&gt;"",Mannschaftsmeldebogen_KiSGruTu!F229,"")</f>
        <v/>
      </c>
      <c r="H186" s="2" t="str">
        <f>IF(Mannschaftsmeldebogen_KiSGruTu!G229&lt;&gt;"",Mannschaftsmeldebogen_KiSGruTu!G229,"")</f>
        <v/>
      </c>
    </row>
    <row r="187" spans="2:8" x14ac:dyDescent="0.15">
      <c r="B187" s="2" t="str">
        <f>IF(Tabelle1848[[#This Row],[Nachname]]&lt;&gt;"",Mannschaftsmeldebogen_KiSGruTu!$B$3,"")</f>
        <v/>
      </c>
      <c r="C187" s="2" t="str">
        <f>IF(Tabelle1848[[#This Row],[Nachname]]&lt;&gt;"",Mannschaftsmeldebogen_KiSGruTu!$B$19,"")</f>
        <v/>
      </c>
      <c r="D187" s="2" t="str">
        <f>IF(Tabelle1848[[#This Row],[Nachname]]&lt;&gt;"",Mannschaftsmeldebogen_KiSGruTu!$C$19,"")</f>
        <v/>
      </c>
      <c r="E187" s="2" t="str">
        <f>IF(Mannschaftsmeldebogen_KiSGruTu!D230&lt;&gt;"",Mannschaftsmeldebogen_KiSGruTu!D230,"")</f>
        <v/>
      </c>
      <c r="F187" s="2" t="str">
        <f>IF(Mannschaftsmeldebogen_KiSGruTu!E230&lt;&gt;"",Mannschaftsmeldebogen_KiSGruTu!E230,"")</f>
        <v/>
      </c>
      <c r="G187" s="2" t="str">
        <f>IF(Mannschaftsmeldebogen_KiSGruTu!F230&lt;&gt;"",Mannschaftsmeldebogen_KiSGruTu!F230,"")</f>
        <v/>
      </c>
      <c r="H187" s="2" t="str">
        <f>IF(Mannschaftsmeldebogen_KiSGruTu!G230&lt;&gt;"",Mannschaftsmeldebogen_KiSGruTu!G230,"")</f>
        <v/>
      </c>
    </row>
    <row r="188" spans="2:8" x14ac:dyDescent="0.15">
      <c r="B188" s="2" t="str">
        <f>IF(Tabelle1848[[#This Row],[Nachname]]&lt;&gt;"",Mannschaftsmeldebogen_KiSGruTu!$B$3,"")</f>
        <v/>
      </c>
      <c r="C188" s="2" t="str">
        <f>IF(Tabelle1848[[#This Row],[Nachname]]&lt;&gt;"",Mannschaftsmeldebogen_KiSGruTu!$B$19,"")</f>
        <v/>
      </c>
      <c r="D188" s="2" t="str">
        <f>IF(Tabelle1848[[#This Row],[Nachname]]&lt;&gt;"",Mannschaftsmeldebogen_KiSGruTu!$C$19,"")</f>
        <v/>
      </c>
      <c r="E188" s="2" t="str">
        <f>IF(Mannschaftsmeldebogen_KiSGruTu!D231&lt;&gt;"",Mannschaftsmeldebogen_KiSGruTu!D231,"")</f>
        <v/>
      </c>
      <c r="F188" s="2" t="str">
        <f>IF(Mannschaftsmeldebogen_KiSGruTu!E231&lt;&gt;"",Mannschaftsmeldebogen_KiSGruTu!E231,"")</f>
        <v/>
      </c>
      <c r="G188" s="2" t="str">
        <f>IF(Mannschaftsmeldebogen_KiSGruTu!F231&lt;&gt;"",Mannschaftsmeldebogen_KiSGruTu!F231,"")</f>
        <v/>
      </c>
      <c r="H188" s="2" t="str">
        <f>IF(Mannschaftsmeldebogen_KiSGruTu!G231&lt;&gt;"",Mannschaftsmeldebogen_KiSGruTu!G231,"")</f>
        <v/>
      </c>
    </row>
    <row r="189" spans="2:8" x14ac:dyDescent="0.15">
      <c r="B189" s="2" t="str">
        <f>IF(Tabelle1848[[#This Row],[Nachname]]&lt;&gt;"",Mannschaftsmeldebogen_KiSGruTu!$B$3,"")</f>
        <v/>
      </c>
      <c r="C189" s="2" t="str">
        <f>IF(Tabelle1848[[#This Row],[Nachname]]&lt;&gt;"",Mannschaftsmeldebogen_KiSGruTu!$B$19,"")</f>
        <v/>
      </c>
      <c r="D189" s="2" t="str">
        <f>IF(Tabelle1848[[#This Row],[Nachname]]&lt;&gt;"",Mannschaftsmeldebogen_KiSGruTu!$C$19,"")</f>
        <v/>
      </c>
      <c r="E189" s="2" t="str">
        <f>IF(Mannschaftsmeldebogen_KiSGruTu!D232&lt;&gt;"",Mannschaftsmeldebogen_KiSGruTu!D232,"")</f>
        <v/>
      </c>
      <c r="F189" s="2" t="str">
        <f>IF(Mannschaftsmeldebogen_KiSGruTu!E232&lt;&gt;"",Mannschaftsmeldebogen_KiSGruTu!E232,"")</f>
        <v/>
      </c>
      <c r="G189" s="2" t="str">
        <f>IF(Mannschaftsmeldebogen_KiSGruTu!F232&lt;&gt;"",Mannschaftsmeldebogen_KiSGruTu!F232,"")</f>
        <v/>
      </c>
      <c r="H189" s="2" t="str">
        <f>IF(Mannschaftsmeldebogen_KiSGruTu!G232&lt;&gt;"",Mannschaftsmeldebogen_KiSGruTu!G232,"")</f>
        <v/>
      </c>
    </row>
    <row r="190" spans="2:8" x14ac:dyDescent="0.15">
      <c r="B190" s="2" t="str">
        <f>IF(Tabelle1848[[#This Row],[Nachname]]&lt;&gt;"",Mannschaftsmeldebogen_KiSGruTu!$B$3,"")</f>
        <v/>
      </c>
      <c r="C190" s="2" t="str">
        <f>IF(Tabelle1848[[#This Row],[Nachname]]&lt;&gt;"",Mannschaftsmeldebogen_KiSGruTu!$B$19,"")</f>
        <v/>
      </c>
      <c r="D190" s="2" t="str">
        <f>IF(Tabelle1848[[#This Row],[Nachname]]&lt;&gt;"",Mannschaftsmeldebogen_KiSGruTu!$C$19,"")</f>
        <v/>
      </c>
      <c r="E190" s="2" t="str">
        <f>IF(Mannschaftsmeldebogen_KiSGruTu!D233&lt;&gt;"",Mannschaftsmeldebogen_KiSGruTu!D233,"")</f>
        <v/>
      </c>
      <c r="F190" s="2" t="str">
        <f>IF(Mannschaftsmeldebogen_KiSGruTu!E233&lt;&gt;"",Mannschaftsmeldebogen_KiSGruTu!E233,"")</f>
        <v/>
      </c>
      <c r="G190" s="2" t="str">
        <f>IF(Mannschaftsmeldebogen_KiSGruTu!F233&lt;&gt;"",Mannschaftsmeldebogen_KiSGruTu!F233,"")</f>
        <v/>
      </c>
      <c r="H190" s="2" t="str">
        <f>IF(Mannschaftsmeldebogen_KiSGruTu!G233&lt;&gt;"",Mannschaftsmeldebogen_KiSGruTu!G233,"")</f>
        <v/>
      </c>
    </row>
    <row r="191" spans="2:8" x14ac:dyDescent="0.15">
      <c r="B191" s="2" t="str">
        <f>IF(Tabelle1848[[#This Row],[Nachname]]&lt;&gt;"",Mannschaftsmeldebogen_KiSGruTu!$B$3,"")</f>
        <v/>
      </c>
      <c r="C191" s="2" t="str">
        <f>IF(Tabelle1848[[#This Row],[Nachname]]&lt;&gt;"",Mannschaftsmeldebogen_KiSGruTu!$B$19,"")</f>
        <v/>
      </c>
      <c r="D191" s="2" t="str">
        <f>IF(Tabelle1848[[#This Row],[Nachname]]&lt;&gt;"",Mannschaftsmeldebogen_KiSGruTu!$C$19,"")</f>
        <v/>
      </c>
      <c r="E191" s="2" t="str">
        <f>IF(Mannschaftsmeldebogen_KiSGruTu!D234&lt;&gt;"",Mannschaftsmeldebogen_KiSGruTu!D234,"")</f>
        <v/>
      </c>
      <c r="F191" s="2" t="str">
        <f>IF(Mannschaftsmeldebogen_KiSGruTu!E234&lt;&gt;"",Mannschaftsmeldebogen_KiSGruTu!E234,"")</f>
        <v/>
      </c>
      <c r="G191" s="2" t="str">
        <f>IF(Mannschaftsmeldebogen_KiSGruTu!F234&lt;&gt;"",Mannschaftsmeldebogen_KiSGruTu!F234,"")</f>
        <v/>
      </c>
      <c r="H191" s="2" t="str">
        <f>IF(Mannschaftsmeldebogen_KiSGruTu!G234&lt;&gt;"",Mannschaftsmeldebogen_KiSGruTu!G234,"")</f>
        <v/>
      </c>
    </row>
    <row r="192" spans="2:8" x14ac:dyDescent="0.15">
      <c r="B192" s="2" t="str">
        <f>IF(Tabelle1848[[#This Row],[Nachname]]&lt;&gt;"",Mannschaftsmeldebogen_KiSGruTu!$B$3,"")</f>
        <v/>
      </c>
      <c r="C192" s="2" t="str">
        <f>IF(Tabelle1848[[#This Row],[Nachname]]&lt;&gt;"",Mannschaftsmeldebogen_KiSGruTu!$B$19,"")</f>
        <v/>
      </c>
      <c r="D192" s="2" t="str">
        <f>IF(Tabelle1848[[#This Row],[Nachname]]&lt;&gt;"",Mannschaftsmeldebogen_KiSGruTu!$C$19,"")</f>
        <v/>
      </c>
      <c r="E192" s="2" t="str">
        <f>IF(Mannschaftsmeldebogen_KiSGruTu!D235&lt;&gt;"",Mannschaftsmeldebogen_KiSGruTu!D235,"")</f>
        <v/>
      </c>
      <c r="F192" s="2" t="str">
        <f>IF(Mannschaftsmeldebogen_KiSGruTu!E235&lt;&gt;"",Mannschaftsmeldebogen_KiSGruTu!E235,"")</f>
        <v/>
      </c>
      <c r="G192" s="2" t="str">
        <f>IF(Mannschaftsmeldebogen_KiSGruTu!F235&lt;&gt;"",Mannschaftsmeldebogen_KiSGruTu!F235,"")</f>
        <v/>
      </c>
      <c r="H192" s="2" t="str">
        <f>IF(Mannschaftsmeldebogen_KiSGruTu!G235&lt;&gt;"",Mannschaftsmeldebogen_KiSGruTu!G235,"")</f>
        <v/>
      </c>
    </row>
    <row r="193" spans="2:8" x14ac:dyDescent="0.15">
      <c r="B193" s="2" t="str">
        <f>IF(Tabelle1848[[#This Row],[Nachname]]&lt;&gt;"",Mannschaftsmeldebogen_KiSGruTu!$B$3,"")</f>
        <v/>
      </c>
      <c r="C193" s="2" t="str">
        <f>IF(Tabelle1848[[#This Row],[Nachname]]&lt;&gt;"",Mannschaftsmeldebogen_KiSGruTu!$B$19,"")</f>
        <v/>
      </c>
      <c r="D193" s="2" t="str">
        <f>IF(Tabelle1848[[#This Row],[Nachname]]&lt;&gt;"",Mannschaftsmeldebogen_KiSGruTu!$C$19,"")</f>
        <v/>
      </c>
      <c r="E193" s="2" t="str">
        <f>IF(Mannschaftsmeldebogen_KiSGruTu!D236&lt;&gt;"",Mannschaftsmeldebogen_KiSGruTu!D236,"")</f>
        <v/>
      </c>
      <c r="F193" s="2" t="str">
        <f>IF(Mannschaftsmeldebogen_KiSGruTu!E236&lt;&gt;"",Mannschaftsmeldebogen_KiSGruTu!E236,"")</f>
        <v/>
      </c>
      <c r="G193" s="2" t="str">
        <f>IF(Mannschaftsmeldebogen_KiSGruTu!F236&lt;&gt;"",Mannschaftsmeldebogen_KiSGruTu!F236,"")</f>
        <v/>
      </c>
      <c r="H193" s="2" t="str">
        <f>IF(Mannschaftsmeldebogen_KiSGruTu!G236&lt;&gt;"",Mannschaftsmeldebogen_KiSGruTu!G236,"")</f>
        <v/>
      </c>
    </row>
    <row r="194" spans="2:8" x14ac:dyDescent="0.15">
      <c r="B194" s="2" t="str">
        <f>IF(Tabelle1848[[#This Row],[Nachname]]&lt;&gt;"",Mannschaftsmeldebogen_KiSGruTu!$B$3,"")</f>
        <v/>
      </c>
      <c r="C194" s="2" t="str">
        <f>IF(Tabelle1848[[#This Row],[Nachname]]&lt;&gt;"",Mannschaftsmeldebogen_KiSGruTu!$B$19,"")</f>
        <v/>
      </c>
      <c r="D194" s="2" t="str">
        <f>IF(Tabelle1848[[#This Row],[Nachname]]&lt;&gt;"",Mannschaftsmeldebogen_KiSGruTu!$C$19,"")</f>
        <v/>
      </c>
      <c r="E194" s="2" t="str">
        <f>IF(Mannschaftsmeldebogen_KiSGruTu!D237&lt;&gt;"",Mannschaftsmeldebogen_KiSGruTu!D237,"")</f>
        <v/>
      </c>
      <c r="F194" s="2" t="str">
        <f>IF(Mannschaftsmeldebogen_KiSGruTu!E237&lt;&gt;"",Mannschaftsmeldebogen_KiSGruTu!E237,"")</f>
        <v/>
      </c>
      <c r="G194" s="2" t="str">
        <f>IF(Mannschaftsmeldebogen_KiSGruTu!F237&lt;&gt;"",Mannschaftsmeldebogen_KiSGruTu!F237,"")</f>
        <v/>
      </c>
      <c r="H194" s="2" t="str">
        <f>IF(Mannschaftsmeldebogen_KiSGruTu!G237&lt;&gt;"",Mannschaftsmeldebogen_KiSGruTu!G237,"")</f>
        <v/>
      </c>
    </row>
    <row r="195" spans="2:8" x14ac:dyDescent="0.15">
      <c r="B195" s="2" t="str">
        <f>IF(Tabelle1848[[#This Row],[Nachname]]&lt;&gt;"",Mannschaftsmeldebogen_KiSGruTu!$B$3,"")</f>
        <v/>
      </c>
      <c r="C195" s="2" t="str">
        <f>IF(Tabelle1848[[#This Row],[Nachname]]&lt;&gt;"",Mannschaftsmeldebogen_KiSGruTu!$B$20,"")</f>
        <v/>
      </c>
      <c r="D195" s="2" t="str">
        <f>IF(Tabelle1848[[#This Row],[Nachname]]&lt;&gt;"",Mannschaftsmeldebogen_KiSGruTu!$C$20,"")</f>
        <v/>
      </c>
      <c r="E195" s="2" t="str">
        <f>IF(Mannschaftsmeldebogen_KiSGruTu!D240&lt;&gt;"",Mannschaftsmeldebogen_KiSGruTu!D240,"")</f>
        <v/>
      </c>
      <c r="F195" s="2" t="str">
        <f>IF(Mannschaftsmeldebogen_KiSGruTu!E240&lt;&gt;"",Mannschaftsmeldebogen_KiSGruTu!E240,"")</f>
        <v/>
      </c>
      <c r="G195" s="2" t="str">
        <f>IF(Mannschaftsmeldebogen_KiSGruTu!F240&lt;&gt;"",Mannschaftsmeldebogen_KiSGruTu!F240,"")</f>
        <v/>
      </c>
      <c r="H195" s="2" t="str">
        <f>IF(Mannschaftsmeldebogen_KiSGruTu!G240&lt;&gt;"",Mannschaftsmeldebogen_KiSGruTu!G240,"")</f>
        <v/>
      </c>
    </row>
    <row r="196" spans="2:8" x14ac:dyDescent="0.15">
      <c r="B196" s="2" t="str">
        <f>IF(Tabelle1848[[#This Row],[Nachname]]&lt;&gt;"",Mannschaftsmeldebogen_KiSGruTu!$B$3,"")</f>
        <v/>
      </c>
      <c r="C196" s="2" t="str">
        <f>IF(Tabelle1848[[#This Row],[Nachname]]&lt;&gt;"",Mannschaftsmeldebogen_KiSGruTu!$B$20,"")</f>
        <v/>
      </c>
      <c r="D196" s="2" t="str">
        <f>IF(Tabelle1848[[#This Row],[Nachname]]&lt;&gt;"",Mannschaftsmeldebogen_KiSGruTu!$C$20,"")</f>
        <v/>
      </c>
      <c r="E196" s="2" t="str">
        <f>IF(Mannschaftsmeldebogen_KiSGruTu!D241&lt;&gt;"",Mannschaftsmeldebogen_KiSGruTu!D241,"")</f>
        <v/>
      </c>
      <c r="F196" s="2" t="str">
        <f>IF(Mannschaftsmeldebogen_KiSGruTu!E241&lt;&gt;"",Mannschaftsmeldebogen_KiSGruTu!E241,"")</f>
        <v/>
      </c>
      <c r="G196" s="2" t="str">
        <f>IF(Mannschaftsmeldebogen_KiSGruTu!F241&lt;&gt;"",Mannschaftsmeldebogen_KiSGruTu!F241,"")</f>
        <v/>
      </c>
      <c r="H196" s="2" t="str">
        <f>IF(Mannschaftsmeldebogen_KiSGruTu!G241&lt;&gt;"",Mannschaftsmeldebogen_KiSGruTu!G241,"")</f>
        <v/>
      </c>
    </row>
    <row r="197" spans="2:8" x14ac:dyDescent="0.15">
      <c r="B197" s="2" t="str">
        <f>IF(Tabelle1848[[#This Row],[Nachname]]&lt;&gt;"",Mannschaftsmeldebogen_KiSGruTu!$B$3,"")</f>
        <v/>
      </c>
      <c r="C197" s="2" t="str">
        <f>IF(Tabelle1848[[#This Row],[Nachname]]&lt;&gt;"",Mannschaftsmeldebogen_KiSGruTu!$B$20,"")</f>
        <v/>
      </c>
      <c r="D197" s="2" t="str">
        <f>IF(Tabelle1848[[#This Row],[Nachname]]&lt;&gt;"",Mannschaftsmeldebogen_KiSGruTu!$C$20,"")</f>
        <v/>
      </c>
      <c r="E197" s="2" t="str">
        <f>IF(Mannschaftsmeldebogen_KiSGruTu!D242&lt;&gt;"",Mannschaftsmeldebogen_KiSGruTu!D242,"")</f>
        <v/>
      </c>
      <c r="F197" s="2" t="str">
        <f>IF(Mannschaftsmeldebogen_KiSGruTu!E242&lt;&gt;"",Mannschaftsmeldebogen_KiSGruTu!E242,"")</f>
        <v/>
      </c>
      <c r="G197" s="2" t="str">
        <f>IF(Mannschaftsmeldebogen_KiSGruTu!F242&lt;&gt;"",Mannschaftsmeldebogen_KiSGruTu!F242,"")</f>
        <v/>
      </c>
      <c r="H197" s="2" t="str">
        <f>IF(Mannschaftsmeldebogen_KiSGruTu!G242&lt;&gt;"",Mannschaftsmeldebogen_KiSGruTu!G242,"")</f>
        <v/>
      </c>
    </row>
    <row r="198" spans="2:8" x14ac:dyDescent="0.15">
      <c r="B198" s="2" t="str">
        <f>IF(Tabelle1848[[#This Row],[Nachname]]&lt;&gt;"",Mannschaftsmeldebogen_KiSGruTu!$B$3,"")</f>
        <v/>
      </c>
      <c r="C198" s="2" t="str">
        <f>IF(Tabelle1848[[#This Row],[Nachname]]&lt;&gt;"",Mannschaftsmeldebogen_KiSGruTu!$B$20,"")</f>
        <v/>
      </c>
      <c r="D198" s="2" t="str">
        <f>IF(Tabelle1848[[#This Row],[Nachname]]&lt;&gt;"",Mannschaftsmeldebogen_KiSGruTu!$C$20,"")</f>
        <v/>
      </c>
      <c r="E198" s="2" t="str">
        <f>IF(Mannschaftsmeldebogen_KiSGruTu!D243&lt;&gt;"",Mannschaftsmeldebogen_KiSGruTu!D243,"")</f>
        <v/>
      </c>
      <c r="F198" s="2" t="str">
        <f>IF(Mannschaftsmeldebogen_KiSGruTu!E243&lt;&gt;"",Mannschaftsmeldebogen_KiSGruTu!E243,"")</f>
        <v/>
      </c>
      <c r="G198" s="2" t="str">
        <f>IF(Mannschaftsmeldebogen_KiSGruTu!F243&lt;&gt;"",Mannschaftsmeldebogen_KiSGruTu!F243,"")</f>
        <v/>
      </c>
      <c r="H198" s="2" t="str">
        <f>IF(Mannschaftsmeldebogen_KiSGruTu!G243&lt;&gt;"",Mannschaftsmeldebogen_KiSGruTu!G243,"")</f>
        <v/>
      </c>
    </row>
    <row r="199" spans="2:8" x14ac:dyDescent="0.15">
      <c r="B199" s="2" t="str">
        <f>IF(Tabelle1848[[#This Row],[Nachname]]&lt;&gt;"",Mannschaftsmeldebogen_KiSGruTu!$B$3,"")</f>
        <v/>
      </c>
      <c r="C199" s="2" t="str">
        <f>IF(Tabelle1848[[#This Row],[Nachname]]&lt;&gt;"",Mannschaftsmeldebogen_KiSGruTu!$B$20,"")</f>
        <v/>
      </c>
      <c r="D199" s="2" t="str">
        <f>IF(Tabelle1848[[#This Row],[Nachname]]&lt;&gt;"",Mannschaftsmeldebogen_KiSGruTu!$C$20,"")</f>
        <v/>
      </c>
      <c r="E199" s="2" t="str">
        <f>IF(Mannschaftsmeldebogen_KiSGruTu!D244&lt;&gt;"",Mannschaftsmeldebogen_KiSGruTu!D244,"")</f>
        <v/>
      </c>
      <c r="F199" s="2" t="str">
        <f>IF(Mannschaftsmeldebogen_KiSGruTu!E244&lt;&gt;"",Mannschaftsmeldebogen_KiSGruTu!E244,"")</f>
        <v/>
      </c>
      <c r="G199" s="2" t="str">
        <f>IF(Mannschaftsmeldebogen_KiSGruTu!F244&lt;&gt;"",Mannschaftsmeldebogen_KiSGruTu!F244,"")</f>
        <v/>
      </c>
      <c r="H199" s="2" t="str">
        <f>IF(Mannschaftsmeldebogen_KiSGruTu!G244&lt;&gt;"",Mannschaftsmeldebogen_KiSGruTu!G244,"")</f>
        <v/>
      </c>
    </row>
    <row r="200" spans="2:8" x14ac:dyDescent="0.15">
      <c r="B200" s="2" t="str">
        <f>IF(Tabelle1848[[#This Row],[Nachname]]&lt;&gt;"",Mannschaftsmeldebogen_KiSGruTu!$B$3,"")</f>
        <v/>
      </c>
      <c r="C200" s="2" t="str">
        <f>IF(Tabelle1848[[#This Row],[Nachname]]&lt;&gt;"",Mannschaftsmeldebogen_KiSGruTu!$B$20,"")</f>
        <v/>
      </c>
      <c r="D200" s="2" t="str">
        <f>IF(Tabelle1848[[#This Row],[Nachname]]&lt;&gt;"",Mannschaftsmeldebogen_KiSGruTu!$C$20,"")</f>
        <v/>
      </c>
      <c r="E200" s="2" t="str">
        <f>IF(Mannschaftsmeldebogen_KiSGruTu!D245&lt;&gt;"",Mannschaftsmeldebogen_KiSGruTu!D245,"")</f>
        <v/>
      </c>
      <c r="F200" s="2" t="str">
        <f>IF(Mannschaftsmeldebogen_KiSGruTu!E245&lt;&gt;"",Mannschaftsmeldebogen_KiSGruTu!E245,"")</f>
        <v/>
      </c>
      <c r="G200" s="2" t="str">
        <f>IF(Mannschaftsmeldebogen_KiSGruTu!F245&lt;&gt;"",Mannschaftsmeldebogen_KiSGruTu!F245,"")</f>
        <v/>
      </c>
      <c r="H200" s="2" t="str">
        <f>IF(Mannschaftsmeldebogen_KiSGruTu!G245&lt;&gt;"",Mannschaftsmeldebogen_KiSGruTu!G245,"")</f>
        <v/>
      </c>
    </row>
    <row r="201" spans="2:8" x14ac:dyDescent="0.15">
      <c r="B201" s="2" t="str">
        <f>IF(Tabelle1848[[#This Row],[Nachname]]&lt;&gt;"",Mannschaftsmeldebogen_KiSGruTu!$B$3,"")</f>
        <v/>
      </c>
      <c r="C201" s="2" t="str">
        <f>IF(Tabelle1848[[#This Row],[Nachname]]&lt;&gt;"",Mannschaftsmeldebogen_KiSGruTu!$B$20,"")</f>
        <v/>
      </c>
      <c r="D201" s="2" t="str">
        <f>IF(Tabelle1848[[#This Row],[Nachname]]&lt;&gt;"",Mannschaftsmeldebogen_KiSGruTu!$C$20,"")</f>
        <v/>
      </c>
      <c r="E201" s="2" t="str">
        <f>IF(Mannschaftsmeldebogen_KiSGruTu!D246&lt;&gt;"",Mannschaftsmeldebogen_KiSGruTu!D246,"")</f>
        <v/>
      </c>
      <c r="F201" s="2" t="str">
        <f>IF(Mannschaftsmeldebogen_KiSGruTu!E246&lt;&gt;"",Mannschaftsmeldebogen_KiSGruTu!E246,"")</f>
        <v/>
      </c>
      <c r="G201" s="2" t="str">
        <f>IF(Mannschaftsmeldebogen_KiSGruTu!F246&lt;&gt;"",Mannschaftsmeldebogen_KiSGruTu!F246,"")</f>
        <v/>
      </c>
      <c r="H201" s="2" t="str">
        <f>IF(Mannschaftsmeldebogen_KiSGruTu!G246&lt;&gt;"",Mannschaftsmeldebogen_KiSGruTu!G246,"")</f>
        <v/>
      </c>
    </row>
    <row r="202" spans="2:8" x14ac:dyDescent="0.15">
      <c r="B202" s="2" t="str">
        <f>IF(Tabelle1848[[#This Row],[Nachname]]&lt;&gt;"",Mannschaftsmeldebogen_KiSGruTu!$B$3,"")</f>
        <v/>
      </c>
      <c r="C202" s="2" t="str">
        <f>IF(Tabelle1848[[#This Row],[Nachname]]&lt;&gt;"",Mannschaftsmeldebogen_KiSGruTu!$B$20,"")</f>
        <v/>
      </c>
      <c r="D202" s="2" t="str">
        <f>IF(Tabelle1848[[#This Row],[Nachname]]&lt;&gt;"",Mannschaftsmeldebogen_KiSGruTu!$C$20,"")</f>
        <v/>
      </c>
      <c r="E202" s="2" t="str">
        <f>IF(Mannschaftsmeldebogen_KiSGruTu!D247&lt;&gt;"",Mannschaftsmeldebogen_KiSGruTu!D247,"")</f>
        <v/>
      </c>
      <c r="F202" s="2" t="str">
        <f>IF(Mannschaftsmeldebogen_KiSGruTu!E247&lt;&gt;"",Mannschaftsmeldebogen_KiSGruTu!E247,"")</f>
        <v/>
      </c>
      <c r="G202" s="2" t="str">
        <f>IF(Mannschaftsmeldebogen_KiSGruTu!F247&lt;&gt;"",Mannschaftsmeldebogen_KiSGruTu!F247,"")</f>
        <v/>
      </c>
      <c r="H202" s="2" t="str">
        <f>IF(Mannschaftsmeldebogen_KiSGruTu!G247&lt;&gt;"",Mannschaftsmeldebogen_KiSGruTu!G247,"")</f>
        <v/>
      </c>
    </row>
    <row r="203" spans="2:8" x14ac:dyDescent="0.15">
      <c r="B203" s="2" t="str">
        <f>IF(Tabelle1848[[#This Row],[Nachname]]&lt;&gt;"",Mannschaftsmeldebogen_KiSGruTu!$B$3,"")</f>
        <v/>
      </c>
      <c r="C203" s="2" t="str">
        <f>IF(Tabelle1848[[#This Row],[Nachname]]&lt;&gt;"",Mannschaftsmeldebogen_KiSGruTu!$B$20,"")</f>
        <v/>
      </c>
      <c r="D203" s="2" t="str">
        <f>IF(Tabelle1848[[#This Row],[Nachname]]&lt;&gt;"",Mannschaftsmeldebogen_KiSGruTu!$C$20,"")</f>
        <v/>
      </c>
      <c r="E203" s="2" t="str">
        <f>IF(Mannschaftsmeldebogen_KiSGruTu!D248&lt;&gt;"",Mannschaftsmeldebogen_KiSGruTu!D248,"")</f>
        <v/>
      </c>
      <c r="F203" s="2" t="str">
        <f>IF(Mannschaftsmeldebogen_KiSGruTu!E248&lt;&gt;"",Mannschaftsmeldebogen_KiSGruTu!E248,"")</f>
        <v/>
      </c>
      <c r="G203" s="2" t="str">
        <f>IF(Mannschaftsmeldebogen_KiSGruTu!F248&lt;&gt;"",Mannschaftsmeldebogen_KiSGruTu!F248,"")</f>
        <v/>
      </c>
      <c r="H203" s="2" t="str">
        <f>IF(Mannschaftsmeldebogen_KiSGruTu!G248&lt;&gt;"",Mannschaftsmeldebogen_KiSGruTu!G248,"")</f>
        <v/>
      </c>
    </row>
    <row r="204" spans="2:8" x14ac:dyDescent="0.15">
      <c r="B204" s="2" t="str">
        <f>IF(Tabelle1848[[#This Row],[Nachname]]&lt;&gt;"",Mannschaftsmeldebogen_KiSGruTu!$B$3,"")</f>
        <v/>
      </c>
      <c r="C204" s="2" t="str">
        <f>IF(Tabelle1848[[#This Row],[Nachname]]&lt;&gt;"",Mannschaftsmeldebogen_KiSGruTu!$B$20,"")</f>
        <v/>
      </c>
      <c r="D204" s="2" t="str">
        <f>IF(Tabelle1848[[#This Row],[Nachname]]&lt;&gt;"",Mannschaftsmeldebogen_KiSGruTu!$C$20,"")</f>
        <v/>
      </c>
      <c r="E204" s="2" t="str">
        <f>IF(Mannschaftsmeldebogen_KiSGruTu!D249&lt;&gt;"",Mannschaftsmeldebogen_KiSGruTu!D249,"")</f>
        <v/>
      </c>
      <c r="F204" s="2" t="str">
        <f>IF(Mannschaftsmeldebogen_KiSGruTu!E249&lt;&gt;"",Mannschaftsmeldebogen_KiSGruTu!E249,"")</f>
        <v/>
      </c>
      <c r="G204" s="2" t="str">
        <f>IF(Mannschaftsmeldebogen_KiSGruTu!F249&lt;&gt;"",Mannschaftsmeldebogen_KiSGruTu!F249,"")</f>
        <v/>
      </c>
      <c r="H204" s="2" t="str">
        <f>IF(Mannschaftsmeldebogen_KiSGruTu!G249&lt;&gt;"",Mannschaftsmeldebogen_KiSGruTu!G249,"")</f>
        <v/>
      </c>
    </row>
    <row r="205" spans="2:8" x14ac:dyDescent="0.15">
      <c r="B205" s="2" t="str">
        <f>IF(Tabelle1848[[#This Row],[Nachname]]&lt;&gt;"",Mannschaftsmeldebogen_KiSGruTu!$B$3,"")</f>
        <v/>
      </c>
      <c r="C205" s="2" t="str">
        <f>IF(Tabelle1848[[#This Row],[Nachname]]&lt;&gt;"",Mannschaftsmeldebogen_KiSGruTu!$B$20,"")</f>
        <v/>
      </c>
      <c r="D205" s="2" t="str">
        <f>IF(Tabelle1848[[#This Row],[Nachname]]&lt;&gt;"",Mannschaftsmeldebogen_KiSGruTu!$C$20,"")</f>
        <v/>
      </c>
      <c r="E205" s="2" t="str">
        <f>IF(Mannschaftsmeldebogen_KiSGruTu!D250&lt;&gt;"",Mannschaftsmeldebogen_KiSGruTu!D250,"")</f>
        <v/>
      </c>
      <c r="F205" s="2" t="str">
        <f>IF(Mannschaftsmeldebogen_KiSGruTu!E250&lt;&gt;"",Mannschaftsmeldebogen_KiSGruTu!E250,"")</f>
        <v/>
      </c>
      <c r="G205" s="2" t="str">
        <f>IF(Mannschaftsmeldebogen_KiSGruTu!F250&lt;&gt;"",Mannschaftsmeldebogen_KiSGruTu!F250,"")</f>
        <v/>
      </c>
      <c r="H205" s="2" t="str">
        <f>IF(Mannschaftsmeldebogen_KiSGruTu!G250&lt;&gt;"",Mannschaftsmeldebogen_KiSGruTu!G250,"")</f>
        <v/>
      </c>
    </row>
    <row r="206" spans="2:8" x14ac:dyDescent="0.15">
      <c r="B206" s="2" t="str">
        <f>IF(Tabelle1848[[#This Row],[Nachname]]&lt;&gt;"",Mannschaftsmeldebogen_KiSGruTu!$B$3,"")</f>
        <v/>
      </c>
      <c r="C206" s="2" t="str">
        <f>IF(Tabelle1848[[#This Row],[Nachname]]&lt;&gt;"",Mannschaftsmeldebogen_KiSGruTu!$B$20,"")</f>
        <v/>
      </c>
      <c r="D206" s="2" t="str">
        <f>IF(Tabelle1848[[#This Row],[Nachname]]&lt;&gt;"",Mannschaftsmeldebogen_KiSGruTu!$C$20,"")</f>
        <v/>
      </c>
      <c r="E206" s="2" t="str">
        <f>IF(Mannschaftsmeldebogen_KiSGruTu!D251&lt;&gt;"",Mannschaftsmeldebogen_KiSGruTu!D251,"")</f>
        <v/>
      </c>
      <c r="F206" s="2" t="str">
        <f>IF(Mannschaftsmeldebogen_KiSGruTu!E251&lt;&gt;"",Mannschaftsmeldebogen_KiSGruTu!E251,"")</f>
        <v/>
      </c>
      <c r="G206" s="2" t="str">
        <f>IF(Mannschaftsmeldebogen_KiSGruTu!F251&lt;&gt;"",Mannschaftsmeldebogen_KiSGruTu!F251,"")</f>
        <v/>
      </c>
      <c r="H206" s="2" t="str">
        <f>IF(Mannschaftsmeldebogen_KiSGruTu!G251&lt;&gt;"",Mannschaftsmeldebogen_KiSGruTu!G251,"")</f>
        <v/>
      </c>
    </row>
    <row r="207" spans="2:8" x14ac:dyDescent="0.15">
      <c r="B207" s="2" t="str">
        <f>IF(Tabelle1848[[#This Row],[Nachname]]&lt;&gt;"",Mannschaftsmeldebogen_KiSGruTu!$B$3,"")</f>
        <v/>
      </c>
      <c r="C207" s="2" t="str">
        <f>IF(Tabelle1848[[#This Row],[Nachname]]&lt;&gt;"",Mannschaftsmeldebogen_KiSGruTu!$B$20,"")</f>
        <v/>
      </c>
      <c r="D207" s="2" t="str">
        <f>IF(Tabelle1848[[#This Row],[Nachname]]&lt;&gt;"",Mannschaftsmeldebogen_KiSGruTu!$C$20,"")</f>
        <v/>
      </c>
      <c r="E207" s="2" t="str">
        <f>IF(Mannschaftsmeldebogen_KiSGruTu!D252&lt;&gt;"",Mannschaftsmeldebogen_KiSGruTu!D252,"")</f>
        <v/>
      </c>
      <c r="F207" s="2" t="str">
        <f>IF(Mannschaftsmeldebogen_KiSGruTu!E252&lt;&gt;"",Mannschaftsmeldebogen_KiSGruTu!E252,"")</f>
        <v/>
      </c>
      <c r="G207" s="2" t="str">
        <f>IF(Mannschaftsmeldebogen_KiSGruTu!F252&lt;&gt;"",Mannschaftsmeldebogen_KiSGruTu!F252,"")</f>
        <v/>
      </c>
      <c r="H207" s="2" t="str">
        <f>IF(Mannschaftsmeldebogen_KiSGruTu!G252&lt;&gt;"",Mannschaftsmeldebogen_KiSGruTu!G252,"")</f>
        <v/>
      </c>
    </row>
    <row r="208" spans="2:8" x14ac:dyDescent="0.15">
      <c r="B208" s="2" t="str">
        <f>IF(Tabelle1848[[#This Row],[Nachname]]&lt;&gt;"",Mannschaftsmeldebogen_KiSGruTu!$B$3,"")</f>
        <v/>
      </c>
      <c r="C208" s="2" t="str">
        <f>IF(Tabelle1848[[#This Row],[Nachname]]&lt;&gt;"",Mannschaftsmeldebogen_KiSGruTu!$B$20,"")</f>
        <v/>
      </c>
      <c r="D208" s="2" t="str">
        <f>IF(Tabelle1848[[#This Row],[Nachname]]&lt;&gt;"",Mannschaftsmeldebogen_KiSGruTu!$C$20,"")</f>
        <v/>
      </c>
      <c r="E208" s="2" t="str">
        <f>IF(Mannschaftsmeldebogen_KiSGruTu!D253&lt;&gt;"",Mannschaftsmeldebogen_KiSGruTu!D253,"")</f>
        <v/>
      </c>
      <c r="F208" s="2" t="str">
        <f>IF(Mannschaftsmeldebogen_KiSGruTu!E253&lt;&gt;"",Mannschaftsmeldebogen_KiSGruTu!E253,"")</f>
        <v/>
      </c>
      <c r="G208" s="2" t="str">
        <f>IF(Mannschaftsmeldebogen_KiSGruTu!F253&lt;&gt;"",Mannschaftsmeldebogen_KiSGruTu!F253,"")</f>
        <v/>
      </c>
      <c r="H208" s="2" t="str">
        <f>IF(Mannschaftsmeldebogen_KiSGruTu!G253&lt;&gt;"",Mannschaftsmeldebogen_KiSGruTu!G253,"")</f>
        <v/>
      </c>
    </row>
    <row r="209" spans="2:8" x14ac:dyDescent="0.15">
      <c r="B209" s="2" t="str">
        <f>IF(Tabelle1848[[#This Row],[Nachname]]&lt;&gt;"",Mannschaftsmeldebogen_KiSGruTu!$B$3,"")</f>
        <v/>
      </c>
      <c r="C209" s="2" t="str">
        <f>IF(Tabelle1848[[#This Row],[Nachname]]&lt;&gt;"",Mannschaftsmeldebogen_KiSGruTu!$B$20,"")</f>
        <v/>
      </c>
      <c r="D209" s="2" t="str">
        <f>IF(Tabelle1848[[#This Row],[Nachname]]&lt;&gt;"",Mannschaftsmeldebogen_KiSGruTu!$C$20,"")</f>
        <v/>
      </c>
      <c r="E209" s="2" t="str">
        <f>IF(Mannschaftsmeldebogen_KiSGruTu!D254&lt;&gt;"",Mannschaftsmeldebogen_KiSGruTu!D254,"")</f>
        <v/>
      </c>
      <c r="F209" s="2" t="str">
        <f>IF(Mannschaftsmeldebogen_KiSGruTu!E254&lt;&gt;"",Mannschaftsmeldebogen_KiSGruTu!E254,"")</f>
        <v/>
      </c>
      <c r="G209" s="2" t="str">
        <f>IF(Mannschaftsmeldebogen_KiSGruTu!F254&lt;&gt;"",Mannschaftsmeldebogen_KiSGruTu!F254,"")</f>
        <v/>
      </c>
      <c r="H209" s="2" t="str">
        <f>IF(Mannschaftsmeldebogen_KiSGruTu!G254&lt;&gt;"",Mannschaftsmeldebogen_KiSGruTu!G254,"")</f>
        <v/>
      </c>
    </row>
    <row r="210" spans="2:8" x14ac:dyDescent="0.15">
      <c r="B210" s="2" t="str">
        <f>IF(Tabelle1848[[#This Row],[Nachname]]&lt;&gt;"",Mannschaftsmeldebogen_KiSGruTu!$B$3,"")</f>
        <v/>
      </c>
      <c r="C210" s="2" t="str">
        <f>IF(Tabelle1848[[#This Row],[Nachname]]&lt;&gt;"",Mannschaftsmeldebogen_KiSGruTu!$B$20,"")</f>
        <v/>
      </c>
      <c r="D210" s="2" t="str">
        <f>IF(Tabelle1848[[#This Row],[Nachname]]&lt;&gt;"",Mannschaftsmeldebogen_KiSGruTu!$C$20,"")</f>
        <v/>
      </c>
      <c r="E210" s="2" t="str">
        <f>IF(Mannschaftsmeldebogen_KiSGruTu!D255&lt;&gt;"",Mannschaftsmeldebogen_KiSGruTu!D255,"")</f>
        <v/>
      </c>
      <c r="F210" s="2" t="str">
        <f>IF(Mannschaftsmeldebogen_KiSGruTu!E255&lt;&gt;"",Mannschaftsmeldebogen_KiSGruTu!E255,"")</f>
        <v/>
      </c>
      <c r="G210" s="2" t="str">
        <f>IF(Mannschaftsmeldebogen_KiSGruTu!F255&lt;&gt;"",Mannschaftsmeldebogen_KiSGruTu!F255,"")</f>
        <v/>
      </c>
      <c r="H210" s="2" t="str">
        <f>IF(Mannschaftsmeldebogen_KiSGruTu!G255&lt;&gt;"",Mannschaftsmeldebogen_KiSGruTu!G255,"")</f>
        <v/>
      </c>
    </row>
  </sheetData>
  <sheetProtection algorithmName="SHA-512" hashValue="BzEsxabNpBpjXckfxpXiWXFKjGKREKp+Ep4skusWk6ly9zZcz5WbhQ8NZnn+46kDn+5zHbU30wWyy/CLbGaZsQ==" saltValue="fWO+/7da5VmkrVPoKsVvBA==" spinCount="100000" sheet="1" objects="1" scenarios="1"/>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45B3B74-04F5-406F-A6E6-155C521F02E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11</vt:i4>
      </vt:variant>
    </vt:vector>
  </HeadingPairs>
  <TitlesOfParts>
    <vt:vector size="11" baseType="lpstr">
      <vt:lpstr>Erklärung</vt:lpstr>
      <vt:lpstr>Hauptmeldebogen_KiSGruTu</vt:lpstr>
      <vt:lpstr>Karimeldebogen</vt:lpstr>
      <vt:lpstr>Mannschaftsmeldebogen_KiSGruTu</vt:lpstr>
      <vt:lpstr>weitere Anmeldungen</vt:lpstr>
      <vt:lpstr>weitere Angaben</vt:lpstr>
      <vt:lpstr>T-Shirts</vt:lpstr>
      <vt:lpstr>Essen</vt:lpstr>
      <vt:lpstr>RAW</vt:lpstr>
      <vt:lpstr>Gesamt Verein</vt:lpstr>
      <vt:lpstr>Gesamt Teilnehmer KisGruTu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 Diercks</dc:creator>
  <cp:lastModifiedBy>Jana Klimpke</cp:lastModifiedBy>
  <dcterms:created xsi:type="dcterms:W3CDTF">2024-04-28T15:19:15Z</dcterms:created>
  <dcterms:modified xsi:type="dcterms:W3CDTF">2026-09-28T19:38:11Z</dcterms:modified>
</cp:coreProperties>
</file>